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480" windowHeight="9915" firstSheet="12" activeTab="23"/>
  </bookViews>
  <sheets>
    <sheet name="Jan 2010" sheetId="2" r:id="rId1"/>
    <sheet name="Feb 2010" sheetId="3" r:id="rId2"/>
    <sheet name="Mar 2010" sheetId="4" r:id="rId3"/>
    <sheet name="April 2010" sheetId="6" r:id="rId4"/>
    <sheet name="May 2010" sheetId="7" r:id="rId5"/>
    <sheet name="June 2010" sheetId="8" r:id="rId6"/>
    <sheet name="Aug 2010" sheetId="9" r:id="rId7"/>
    <sheet name="Sept 2010" sheetId="10" r:id="rId8"/>
    <sheet name="Oct 2010" sheetId="11" r:id="rId9"/>
    <sheet name="Nov 2010" sheetId="12" r:id="rId10"/>
    <sheet name="Dec 2010" sheetId="13" r:id="rId11"/>
    <sheet name="Jan 2011" sheetId="14" r:id="rId12"/>
    <sheet name="Feb 2011" sheetId="15" r:id="rId13"/>
    <sheet name="Mar 2011" sheetId="16" r:id="rId14"/>
    <sheet name="April 2011" sheetId="17" r:id="rId15"/>
    <sheet name="May 2011" sheetId="18" r:id="rId16"/>
    <sheet name="Sept 2011" sheetId="23" r:id="rId17"/>
    <sheet name="Oct 2011" sheetId="22" r:id="rId18"/>
    <sheet name="Nov 2011" sheetId="24" r:id="rId19"/>
    <sheet name="Dec 2011" sheetId="26" r:id="rId20"/>
    <sheet name="Jan 2012" sheetId="28" r:id="rId21"/>
    <sheet name="Feb 2012" sheetId="29" r:id="rId22"/>
    <sheet name="March 2012" sheetId="30" r:id="rId23"/>
    <sheet name="April 2012" sheetId="31" r:id="rId24"/>
  </sheets>
  <calcPr calcId="144525"/>
</workbook>
</file>

<file path=xl/calcChain.xml><?xml version="1.0" encoding="utf-8"?>
<calcChain xmlns="http://schemas.openxmlformats.org/spreadsheetml/2006/main">
  <c r="I18" i="31" l="1"/>
  <c r="D27" i="31"/>
  <c r="C27" i="31"/>
  <c r="E26" i="31"/>
  <c r="E25" i="31"/>
  <c r="E24" i="31"/>
  <c r="E23" i="31"/>
  <c r="E22" i="31"/>
  <c r="E21" i="31"/>
  <c r="E20" i="31"/>
  <c r="D18" i="31"/>
  <c r="M17" i="31"/>
  <c r="N17" i="31" s="1"/>
  <c r="H17" i="31"/>
  <c r="J17" i="31" s="1"/>
  <c r="C17" i="31"/>
  <c r="E17" i="31" s="1"/>
  <c r="M16" i="31"/>
  <c r="N16" i="31" s="1"/>
  <c r="H16" i="31"/>
  <c r="J16" i="31" s="1"/>
  <c r="E16" i="31"/>
  <c r="C16" i="31"/>
  <c r="M15" i="31"/>
  <c r="N15" i="31" s="1"/>
  <c r="J15" i="31"/>
  <c r="H15" i="31"/>
  <c r="E15" i="31"/>
  <c r="C15" i="31"/>
  <c r="M14" i="31"/>
  <c r="N14" i="31" s="1"/>
  <c r="J14" i="31"/>
  <c r="H14" i="31"/>
  <c r="E14" i="31"/>
  <c r="C14" i="31"/>
  <c r="M13" i="31"/>
  <c r="N13" i="31" s="1"/>
  <c r="J13" i="31"/>
  <c r="H13" i="31"/>
  <c r="E13" i="31"/>
  <c r="C13" i="31"/>
  <c r="M12" i="31"/>
  <c r="N12" i="31" s="1"/>
  <c r="J12" i="31"/>
  <c r="H12" i="31"/>
  <c r="E12" i="31"/>
  <c r="C12" i="31"/>
  <c r="M11" i="31"/>
  <c r="N11" i="31" s="1"/>
  <c r="J11" i="31"/>
  <c r="H11" i="31"/>
  <c r="H18" i="31" s="1"/>
  <c r="E11" i="31"/>
  <c r="C11" i="31"/>
  <c r="C18" i="31" s="1"/>
  <c r="J8" i="31"/>
  <c r="J9" i="31" s="1"/>
  <c r="I8" i="31"/>
  <c r="I9" i="31" s="1"/>
  <c r="H8" i="31"/>
  <c r="H9" i="31" s="1"/>
  <c r="G8" i="31"/>
  <c r="G9" i="31" s="1"/>
  <c r="F8" i="31"/>
  <c r="F9" i="31" s="1"/>
  <c r="E8" i="31"/>
  <c r="E9" i="31" s="1"/>
  <c r="D8" i="31"/>
  <c r="D9" i="31" s="1"/>
  <c r="K9" i="31" s="1"/>
  <c r="K7" i="31"/>
  <c r="K6" i="31"/>
  <c r="K5" i="31"/>
  <c r="N20" i="31" s="1"/>
  <c r="K4" i="31"/>
  <c r="K3" i="31"/>
  <c r="E27" i="31" l="1"/>
  <c r="N18" i="31"/>
  <c r="M18" i="31"/>
  <c r="N21" i="31" s="1"/>
  <c r="N22" i="31" s="1"/>
  <c r="J18" i="31"/>
  <c r="K8" i="31"/>
  <c r="E18" i="31"/>
  <c r="C13" i="30"/>
  <c r="C27" i="30" l="1"/>
  <c r="D27" i="30" l="1"/>
  <c r="E26" i="30"/>
  <c r="E25" i="30"/>
  <c r="E24" i="30"/>
  <c r="E23" i="30"/>
  <c r="E22" i="30"/>
  <c r="E21" i="30"/>
  <c r="E20" i="30"/>
  <c r="I18" i="30"/>
  <c r="D18" i="30"/>
  <c r="M17" i="30"/>
  <c r="N17" i="30" s="1"/>
  <c r="J17" i="30"/>
  <c r="H17" i="30"/>
  <c r="E17" i="30"/>
  <c r="C17" i="30"/>
  <c r="M16" i="30"/>
  <c r="N16" i="30" s="1"/>
  <c r="J16" i="30"/>
  <c r="H16" i="30"/>
  <c r="E16" i="30"/>
  <c r="C16" i="30"/>
  <c r="M15" i="30"/>
  <c r="N15" i="30" s="1"/>
  <c r="J15" i="30"/>
  <c r="H15" i="30"/>
  <c r="E15" i="30"/>
  <c r="C15" i="30"/>
  <c r="M14" i="30"/>
  <c r="N14" i="30" s="1"/>
  <c r="J14" i="30"/>
  <c r="H14" i="30"/>
  <c r="E14" i="30"/>
  <c r="C14" i="30"/>
  <c r="M13" i="30"/>
  <c r="N13" i="30" s="1"/>
  <c r="J13" i="30"/>
  <c r="H13" i="30"/>
  <c r="E13" i="30"/>
  <c r="M12" i="30"/>
  <c r="N12" i="30" s="1"/>
  <c r="J12" i="30"/>
  <c r="H12" i="30"/>
  <c r="E12" i="30"/>
  <c r="C12" i="30"/>
  <c r="M11" i="30"/>
  <c r="N11" i="30" s="1"/>
  <c r="H11" i="30"/>
  <c r="H18" i="30" s="1"/>
  <c r="J18" i="30" s="1"/>
  <c r="C11" i="30"/>
  <c r="C18" i="30" s="1"/>
  <c r="J8" i="30"/>
  <c r="J9" i="30" s="1"/>
  <c r="I8" i="30"/>
  <c r="I9" i="30" s="1"/>
  <c r="H8" i="30"/>
  <c r="H9" i="30" s="1"/>
  <c r="G8" i="30"/>
  <c r="G9" i="30" s="1"/>
  <c r="F8" i="30"/>
  <c r="F9" i="30" s="1"/>
  <c r="E8" i="30"/>
  <c r="E9" i="30" s="1"/>
  <c r="D8" i="30"/>
  <c r="D9" i="30" s="1"/>
  <c r="K7" i="30"/>
  <c r="K6" i="30"/>
  <c r="K5" i="30"/>
  <c r="N20" i="30" s="1"/>
  <c r="K4" i="30"/>
  <c r="K3" i="30"/>
  <c r="J11" i="30" l="1"/>
  <c r="E11" i="30"/>
  <c r="E27" i="30"/>
  <c r="M18" i="30"/>
  <c r="N21" i="30" s="1"/>
  <c r="N22" i="30" s="1"/>
  <c r="N18" i="30"/>
  <c r="K9" i="30"/>
  <c r="K8" i="30"/>
  <c r="E18" i="30"/>
  <c r="C13" i="29"/>
  <c r="D27" i="29"/>
  <c r="C27" i="29"/>
  <c r="E26" i="29"/>
  <c r="E25" i="29"/>
  <c r="E24" i="29"/>
  <c r="E23" i="29"/>
  <c r="E22" i="29"/>
  <c r="E21" i="29"/>
  <c r="E20" i="29"/>
  <c r="I18" i="29"/>
  <c r="D18" i="29"/>
  <c r="M17" i="29"/>
  <c r="N17" i="29" s="1"/>
  <c r="J17" i="29"/>
  <c r="H17" i="29"/>
  <c r="E17" i="29"/>
  <c r="C17" i="29"/>
  <c r="M16" i="29"/>
  <c r="N16" i="29" s="1"/>
  <c r="J16" i="29"/>
  <c r="H16" i="29"/>
  <c r="E16" i="29"/>
  <c r="C16" i="29"/>
  <c r="M15" i="29"/>
  <c r="N15" i="29" s="1"/>
  <c r="J15" i="29"/>
  <c r="H15" i="29"/>
  <c r="E15" i="29"/>
  <c r="C15" i="29"/>
  <c r="M14" i="29"/>
  <c r="N14" i="29" s="1"/>
  <c r="J14" i="29"/>
  <c r="H14" i="29"/>
  <c r="E14" i="29"/>
  <c r="C14" i="29"/>
  <c r="M13" i="29"/>
  <c r="N13" i="29" s="1"/>
  <c r="J13" i="29"/>
  <c r="H13" i="29"/>
  <c r="E13" i="29"/>
  <c r="M12" i="29"/>
  <c r="N12" i="29" s="1"/>
  <c r="J12" i="29"/>
  <c r="H12" i="29"/>
  <c r="E12" i="29"/>
  <c r="C12" i="29"/>
  <c r="M11" i="29"/>
  <c r="N11" i="29" s="1"/>
  <c r="J11" i="29"/>
  <c r="H11" i="29"/>
  <c r="H18" i="29" s="1"/>
  <c r="E11" i="29"/>
  <c r="C11" i="29"/>
  <c r="C18" i="29" s="1"/>
  <c r="J8" i="29"/>
  <c r="J9" i="29" s="1"/>
  <c r="I8" i="29"/>
  <c r="I9" i="29" s="1"/>
  <c r="H8" i="29"/>
  <c r="H9" i="29" s="1"/>
  <c r="G8" i="29"/>
  <c r="G9" i="29" s="1"/>
  <c r="F8" i="29"/>
  <c r="F9" i="29" s="1"/>
  <c r="E8" i="29"/>
  <c r="E9" i="29" s="1"/>
  <c r="D8" i="29"/>
  <c r="D9" i="29" s="1"/>
  <c r="K7" i="29"/>
  <c r="K6" i="29"/>
  <c r="K5" i="29"/>
  <c r="N20" i="29" s="1"/>
  <c r="K4" i="29"/>
  <c r="K3" i="29"/>
  <c r="I18" i="28"/>
  <c r="D18" i="28"/>
  <c r="D27" i="28"/>
  <c r="C27" i="28"/>
  <c r="E26" i="28"/>
  <c r="E25" i="28"/>
  <c r="E24" i="28"/>
  <c r="E23" i="28"/>
  <c r="E22" i="28"/>
  <c r="E21" i="28"/>
  <c r="E20" i="28"/>
  <c r="M17" i="28"/>
  <c r="N17" i="28" s="1"/>
  <c r="H17" i="28"/>
  <c r="J17" i="28" s="1"/>
  <c r="C17" i="28"/>
  <c r="E17" i="28" s="1"/>
  <c r="M16" i="28"/>
  <c r="N16" i="28" s="1"/>
  <c r="H16" i="28"/>
  <c r="J16" i="28" s="1"/>
  <c r="C16" i="28"/>
  <c r="E16" i="28" s="1"/>
  <c r="M15" i="28"/>
  <c r="N15" i="28" s="1"/>
  <c r="H15" i="28"/>
  <c r="J15" i="28" s="1"/>
  <c r="C15" i="28"/>
  <c r="E15" i="28" s="1"/>
  <c r="M14" i="28"/>
  <c r="N14" i="28" s="1"/>
  <c r="H14" i="28"/>
  <c r="J14" i="28" s="1"/>
  <c r="C14" i="28"/>
  <c r="E14" i="28" s="1"/>
  <c r="M13" i="28"/>
  <c r="N13" i="28" s="1"/>
  <c r="H13" i="28"/>
  <c r="J13" i="28" s="1"/>
  <c r="C13" i="28"/>
  <c r="E13" i="28" s="1"/>
  <c r="M12" i="28"/>
  <c r="N12" i="28" s="1"/>
  <c r="H12" i="28"/>
  <c r="J12" i="28" s="1"/>
  <c r="C12" i="28"/>
  <c r="E12" i="28" s="1"/>
  <c r="M11" i="28"/>
  <c r="N11" i="28" s="1"/>
  <c r="H11" i="28"/>
  <c r="H18" i="28" s="1"/>
  <c r="C11" i="28"/>
  <c r="E11" i="28" s="1"/>
  <c r="J8" i="28"/>
  <c r="J9" i="28" s="1"/>
  <c r="I8" i="28"/>
  <c r="I9" i="28" s="1"/>
  <c r="H8" i="28"/>
  <c r="H9" i="28" s="1"/>
  <c r="G8" i="28"/>
  <c r="G9" i="28" s="1"/>
  <c r="F8" i="28"/>
  <c r="F9" i="28" s="1"/>
  <c r="E8" i="28"/>
  <c r="E9" i="28" s="1"/>
  <c r="D8" i="28"/>
  <c r="K8" i="28" s="1"/>
  <c r="K7" i="28"/>
  <c r="K6" i="28"/>
  <c r="K5" i="28"/>
  <c r="N20" i="28" s="1"/>
  <c r="K4" i="28"/>
  <c r="K3" i="28"/>
  <c r="H14" i="26"/>
  <c r="D18" i="26"/>
  <c r="D27" i="26"/>
  <c r="C27" i="26"/>
  <c r="E26" i="26"/>
  <c r="E25" i="26"/>
  <c r="E24" i="26"/>
  <c r="E23" i="26"/>
  <c r="E22" i="26"/>
  <c r="E21" i="26"/>
  <c r="E20" i="26"/>
  <c r="I18" i="26"/>
  <c r="M18" i="26" s="1"/>
  <c r="N21" i="26" s="1"/>
  <c r="M17" i="26"/>
  <c r="N17" i="26" s="1"/>
  <c r="H17" i="26"/>
  <c r="J17" i="26" s="1"/>
  <c r="C17" i="26"/>
  <c r="E17" i="26" s="1"/>
  <c r="M16" i="26"/>
  <c r="N16" i="26" s="1"/>
  <c r="H16" i="26"/>
  <c r="J16" i="26" s="1"/>
  <c r="C16" i="26"/>
  <c r="E16" i="26" s="1"/>
  <c r="M15" i="26"/>
  <c r="N15" i="26" s="1"/>
  <c r="H15" i="26"/>
  <c r="J15" i="26" s="1"/>
  <c r="C15" i="26"/>
  <c r="E15" i="26" s="1"/>
  <c r="M14" i="26"/>
  <c r="N14" i="26" s="1"/>
  <c r="J14" i="26"/>
  <c r="C14" i="26"/>
  <c r="E14" i="26" s="1"/>
  <c r="M13" i="26"/>
  <c r="N13" i="26" s="1"/>
  <c r="H13" i="26"/>
  <c r="J13" i="26" s="1"/>
  <c r="C13" i="26"/>
  <c r="E13" i="26" s="1"/>
  <c r="M12" i="26"/>
  <c r="N12" i="26" s="1"/>
  <c r="J12" i="26"/>
  <c r="H12" i="26"/>
  <c r="E12" i="26"/>
  <c r="C12" i="26"/>
  <c r="M11" i="26"/>
  <c r="N11" i="26" s="1"/>
  <c r="H11" i="26"/>
  <c r="H18" i="26" s="1"/>
  <c r="C11" i="26"/>
  <c r="C18" i="26" s="1"/>
  <c r="J8" i="26"/>
  <c r="J9" i="26" s="1"/>
  <c r="I8" i="26"/>
  <c r="I9" i="26" s="1"/>
  <c r="H8" i="26"/>
  <c r="H9" i="26" s="1"/>
  <c r="G8" i="26"/>
  <c r="G9" i="26" s="1"/>
  <c r="F8" i="26"/>
  <c r="F9" i="26" s="1"/>
  <c r="E8" i="26"/>
  <c r="E9" i="26" s="1"/>
  <c r="D8" i="26"/>
  <c r="K7" i="26"/>
  <c r="K6" i="26"/>
  <c r="K5" i="26"/>
  <c r="N20" i="26" s="1"/>
  <c r="K4" i="26"/>
  <c r="K3" i="26"/>
  <c r="D27" i="24"/>
  <c r="C27" i="24"/>
  <c r="I18" i="24"/>
  <c r="D18" i="24"/>
  <c r="E27" i="24"/>
  <c r="E26" i="24"/>
  <c r="E25" i="24"/>
  <c r="E24" i="24"/>
  <c r="E23" i="24"/>
  <c r="E22" i="24"/>
  <c r="E21" i="24"/>
  <c r="E20" i="24"/>
  <c r="M18" i="24"/>
  <c r="N21" i="24" s="1"/>
  <c r="M17" i="24"/>
  <c r="N17" i="24" s="1"/>
  <c r="H17" i="24"/>
  <c r="J17" i="24" s="1"/>
  <c r="C17" i="24"/>
  <c r="E17" i="24" s="1"/>
  <c r="M16" i="24"/>
  <c r="N16" i="24" s="1"/>
  <c r="H16" i="24"/>
  <c r="J16" i="24" s="1"/>
  <c r="C16" i="24"/>
  <c r="E16" i="24" s="1"/>
  <c r="M15" i="24"/>
  <c r="N15" i="24" s="1"/>
  <c r="H15" i="24"/>
  <c r="J15" i="24" s="1"/>
  <c r="C15" i="24"/>
  <c r="E15" i="24" s="1"/>
  <c r="M14" i="24"/>
  <c r="N14" i="24" s="1"/>
  <c r="H14" i="24"/>
  <c r="J14" i="24" s="1"/>
  <c r="C14" i="24"/>
  <c r="E14" i="24" s="1"/>
  <c r="M13" i="24"/>
  <c r="N13" i="24" s="1"/>
  <c r="H13" i="24"/>
  <c r="J13" i="24" s="1"/>
  <c r="C13" i="24"/>
  <c r="E13" i="24" s="1"/>
  <c r="M12" i="24"/>
  <c r="N12" i="24" s="1"/>
  <c r="H12" i="24"/>
  <c r="J12" i="24" s="1"/>
  <c r="C12" i="24"/>
  <c r="E12" i="24" s="1"/>
  <c r="M11" i="24"/>
  <c r="H11" i="24"/>
  <c r="H18" i="24" s="1"/>
  <c r="C11" i="24"/>
  <c r="C18" i="24" s="1"/>
  <c r="J8" i="24"/>
  <c r="J9" i="24" s="1"/>
  <c r="I8" i="24"/>
  <c r="I9" i="24" s="1"/>
  <c r="H8" i="24"/>
  <c r="H9" i="24" s="1"/>
  <c r="G8" i="24"/>
  <c r="G9" i="24" s="1"/>
  <c r="F8" i="24"/>
  <c r="F9" i="24" s="1"/>
  <c r="E8" i="24"/>
  <c r="E9" i="24" s="1"/>
  <c r="D8" i="24"/>
  <c r="D9" i="24" s="1"/>
  <c r="K9" i="24" s="1"/>
  <c r="K7" i="24"/>
  <c r="K6" i="24"/>
  <c r="K5" i="24"/>
  <c r="N20" i="24" s="1"/>
  <c r="N22" i="24" s="1"/>
  <c r="K4" i="24"/>
  <c r="K3" i="24"/>
  <c r="H15" i="22"/>
  <c r="D27" i="22"/>
  <c r="C27" i="22"/>
  <c r="E27" i="22" s="1"/>
  <c r="E26" i="22"/>
  <c r="E25" i="22"/>
  <c r="E24" i="22"/>
  <c r="E23" i="22"/>
  <c r="E22" i="22"/>
  <c r="E21" i="22"/>
  <c r="E20" i="22"/>
  <c r="I18" i="22"/>
  <c r="D18" i="22"/>
  <c r="M18" i="22" s="1"/>
  <c r="N21" i="22" s="1"/>
  <c r="M17" i="22"/>
  <c r="N17" i="22" s="1"/>
  <c r="H17" i="22"/>
  <c r="J17" i="22" s="1"/>
  <c r="C17" i="22"/>
  <c r="E17" i="22" s="1"/>
  <c r="M16" i="22"/>
  <c r="N16" i="22" s="1"/>
  <c r="H16" i="22"/>
  <c r="J16" i="22" s="1"/>
  <c r="C16" i="22"/>
  <c r="E16" i="22" s="1"/>
  <c r="M15" i="22"/>
  <c r="N15" i="22" s="1"/>
  <c r="J15" i="22"/>
  <c r="C15" i="22"/>
  <c r="E15" i="22" s="1"/>
  <c r="M14" i="22"/>
  <c r="N14" i="22" s="1"/>
  <c r="H14" i="22"/>
  <c r="J14" i="22" s="1"/>
  <c r="C14" i="22"/>
  <c r="E14" i="22" s="1"/>
  <c r="M13" i="22"/>
  <c r="N13" i="22" s="1"/>
  <c r="H13" i="22"/>
  <c r="J13" i="22" s="1"/>
  <c r="C13" i="22"/>
  <c r="E13" i="22" s="1"/>
  <c r="M12" i="22"/>
  <c r="N12" i="22" s="1"/>
  <c r="H12" i="22"/>
  <c r="J12" i="22" s="1"/>
  <c r="C12" i="22"/>
  <c r="E12" i="22" s="1"/>
  <c r="M11" i="22"/>
  <c r="N11" i="22" s="1"/>
  <c r="N18" i="22" s="1"/>
  <c r="H11" i="22"/>
  <c r="H18" i="22" s="1"/>
  <c r="C11" i="22"/>
  <c r="C18" i="22" s="1"/>
  <c r="J8" i="22"/>
  <c r="J9" i="22" s="1"/>
  <c r="I8" i="22"/>
  <c r="I9" i="22" s="1"/>
  <c r="H8" i="22"/>
  <c r="H9" i="22" s="1"/>
  <c r="G8" i="22"/>
  <c r="G9" i="22" s="1"/>
  <c r="F8" i="22"/>
  <c r="F9" i="22" s="1"/>
  <c r="E8" i="22"/>
  <c r="E9" i="22" s="1"/>
  <c r="D8" i="22"/>
  <c r="D9" i="22" s="1"/>
  <c r="K9" i="22" s="1"/>
  <c r="K7" i="22"/>
  <c r="K6" i="22"/>
  <c r="K5" i="22"/>
  <c r="N20" i="22" s="1"/>
  <c r="N22" i="22" s="1"/>
  <c r="K4" i="22"/>
  <c r="K3" i="22"/>
  <c r="E27" i="29" l="1"/>
  <c r="M18" i="29"/>
  <c r="N21" i="29" s="1"/>
  <c r="N22" i="29" s="1"/>
  <c r="N18" i="29"/>
  <c r="K9" i="29"/>
  <c r="J18" i="29"/>
  <c r="K8" i="29"/>
  <c r="E18" i="29"/>
  <c r="N18" i="24"/>
  <c r="E11" i="26"/>
  <c r="J11" i="26"/>
  <c r="N11" i="24"/>
  <c r="E27" i="28"/>
  <c r="N18" i="28"/>
  <c r="J18" i="28"/>
  <c r="D9" i="28"/>
  <c r="K9" i="28" s="1"/>
  <c r="C18" i="28"/>
  <c r="E18" i="28" s="1"/>
  <c r="M18" i="28"/>
  <c r="N21" i="28" s="1"/>
  <c r="N22" i="28" s="1"/>
  <c r="J11" i="28"/>
  <c r="K8" i="26"/>
  <c r="E27" i="26"/>
  <c r="N22" i="26"/>
  <c r="N18" i="26"/>
  <c r="J18" i="26"/>
  <c r="D9" i="26"/>
  <c r="K9" i="26" s="1"/>
  <c r="E18" i="26"/>
  <c r="J18" i="24"/>
  <c r="K8" i="24"/>
  <c r="E11" i="24"/>
  <c r="J11" i="24"/>
  <c r="E18" i="24"/>
  <c r="J18" i="22"/>
  <c r="K8" i="22"/>
  <c r="E11" i="22"/>
  <c r="J11" i="22"/>
  <c r="E18" i="22"/>
  <c r="D27" i="18" l="1"/>
  <c r="C27" i="18"/>
  <c r="E26" i="18"/>
  <c r="E25" i="18"/>
  <c r="E24" i="18"/>
  <c r="E23" i="18"/>
  <c r="E22" i="18"/>
  <c r="E21" i="18"/>
  <c r="E20" i="18"/>
  <c r="I18" i="18"/>
  <c r="D18" i="18"/>
  <c r="M17" i="18"/>
  <c r="N17" i="18" s="1"/>
  <c r="J17" i="18"/>
  <c r="C17" i="18"/>
  <c r="E17" i="18" s="1"/>
  <c r="M16" i="18"/>
  <c r="N16" i="18" s="1"/>
  <c r="J16" i="18"/>
  <c r="C16" i="18"/>
  <c r="E16" i="18" s="1"/>
  <c r="M15" i="18"/>
  <c r="N15" i="18" s="1"/>
  <c r="H15" i="18"/>
  <c r="J15" i="18" s="1"/>
  <c r="C15" i="18"/>
  <c r="E15" i="18" s="1"/>
  <c r="M14" i="18"/>
  <c r="N14" i="18" s="1"/>
  <c r="J14" i="18"/>
  <c r="C14" i="18"/>
  <c r="M13" i="18"/>
  <c r="N13" i="18" s="1"/>
  <c r="H13" i="18"/>
  <c r="E13" i="18"/>
  <c r="M12" i="18"/>
  <c r="N12" i="18" s="1"/>
  <c r="H12" i="18"/>
  <c r="J12" i="18" s="1"/>
  <c r="E12" i="18"/>
  <c r="M11" i="18"/>
  <c r="N11" i="18" s="1"/>
  <c r="J11" i="18"/>
  <c r="E11" i="18"/>
  <c r="J8" i="18"/>
  <c r="J9" i="18" s="1"/>
  <c r="I8" i="18"/>
  <c r="I9" i="18" s="1"/>
  <c r="H8" i="18"/>
  <c r="H9" i="18" s="1"/>
  <c r="G8" i="18"/>
  <c r="G9" i="18" s="1"/>
  <c r="F8" i="18"/>
  <c r="F9" i="18" s="1"/>
  <c r="E8" i="18"/>
  <c r="E9" i="18" s="1"/>
  <c r="D8" i="18"/>
  <c r="D9" i="18" s="1"/>
  <c r="K7" i="18"/>
  <c r="K6" i="18"/>
  <c r="K5" i="18"/>
  <c r="N20" i="18" s="1"/>
  <c r="K4" i="18"/>
  <c r="K3" i="18"/>
  <c r="D27" i="17"/>
  <c r="C27" i="17"/>
  <c r="E26" i="17"/>
  <c r="E25" i="17"/>
  <c r="E24" i="17"/>
  <c r="E23" i="17"/>
  <c r="E22" i="17"/>
  <c r="E21" i="17"/>
  <c r="E20" i="17"/>
  <c r="I18" i="17"/>
  <c r="D18" i="17"/>
  <c r="M17" i="17"/>
  <c r="N17" i="17" s="1"/>
  <c r="J17" i="17"/>
  <c r="C17" i="17"/>
  <c r="E17" i="17" s="1"/>
  <c r="M16" i="17"/>
  <c r="N16" i="17" s="1"/>
  <c r="J16" i="17"/>
  <c r="C16" i="17"/>
  <c r="E16" i="17" s="1"/>
  <c r="M15" i="17"/>
  <c r="N15" i="17" s="1"/>
  <c r="H15" i="17"/>
  <c r="J15" i="17" s="1"/>
  <c r="C15" i="17"/>
  <c r="E15" i="17" s="1"/>
  <c r="M14" i="17"/>
  <c r="N14" i="17" s="1"/>
  <c r="J14" i="17"/>
  <c r="C14" i="17"/>
  <c r="M13" i="17"/>
  <c r="N13" i="17" s="1"/>
  <c r="H13" i="17"/>
  <c r="J13" i="17" s="1"/>
  <c r="E13" i="17"/>
  <c r="M12" i="17"/>
  <c r="N12" i="17" s="1"/>
  <c r="H12" i="17"/>
  <c r="E12" i="17"/>
  <c r="M11" i="17"/>
  <c r="N11" i="17" s="1"/>
  <c r="J11" i="17"/>
  <c r="E11" i="17"/>
  <c r="J8" i="17"/>
  <c r="J9" i="17" s="1"/>
  <c r="I8" i="17"/>
  <c r="I9" i="17" s="1"/>
  <c r="H8" i="17"/>
  <c r="H9" i="17" s="1"/>
  <c r="G8" i="17"/>
  <c r="G9" i="17" s="1"/>
  <c r="F8" i="17"/>
  <c r="F9" i="17" s="1"/>
  <c r="E8" i="17"/>
  <c r="E9" i="17" s="1"/>
  <c r="D8" i="17"/>
  <c r="D9" i="17" s="1"/>
  <c r="K7" i="17"/>
  <c r="K6" i="17"/>
  <c r="K5" i="17"/>
  <c r="N20" i="17" s="1"/>
  <c r="K4" i="17"/>
  <c r="K3" i="17"/>
  <c r="D27" i="16"/>
  <c r="C27" i="16"/>
  <c r="E26" i="16"/>
  <c r="E25" i="16"/>
  <c r="E24" i="16"/>
  <c r="E23" i="16"/>
  <c r="E22" i="16"/>
  <c r="E21" i="16"/>
  <c r="E20" i="16"/>
  <c r="I18" i="16"/>
  <c r="D18" i="16"/>
  <c r="M17" i="16"/>
  <c r="N17" i="16" s="1"/>
  <c r="J17" i="16"/>
  <c r="C17" i="16"/>
  <c r="E17" i="16" s="1"/>
  <c r="M16" i="16"/>
  <c r="N16" i="16" s="1"/>
  <c r="J16" i="16"/>
  <c r="C16" i="16"/>
  <c r="E16" i="16" s="1"/>
  <c r="M15" i="16"/>
  <c r="N15" i="16" s="1"/>
  <c r="H15" i="16"/>
  <c r="J15" i="16" s="1"/>
  <c r="C15" i="16"/>
  <c r="E15" i="16" s="1"/>
  <c r="M14" i="16"/>
  <c r="N14" i="16" s="1"/>
  <c r="J14" i="16"/>
  <c r="C14" i="16"/>
  <c r="M13" i="16"/>
  <c r="N13" i="16" s="1"/>
  <c r="H13" i="16"/>
  <c r="J13" i="16" s="1"/>
  <c r="E13" i="16"/>
  <c r="M12" i="16"/>
  <c r="N12" i="16" s="1"/>
  <c r="H12" i="16"/>
  <c r="E12" i="16"/>
  <c r="M11" i="16"/>
  <c r="N11" i="16" s="1"/>
  <c r="J11" i="16"/>
  <c r="E11" i="16"/>
  <c r="J8" i="16"/>
  <c r="J9" i="16" s="1"/>
  <c r="I8" i="16"/>
  <c r="I9" i="16" s="1"/>
  <c r="H8" i="16"/>
  <c r="H9" i="16" s="1"/>
  <c r="G8" i="16"/>
  <c r="G9" i="16" s="1"/>
  <c r="F8" i="16"/>
  <c r="F9" i="16" s="1"/>
  <c r="E8" i="16"/>
  <c r="E9" i="16" s="1"/>
  <c r="D8" i="16"/>
  <c r="D9" i="16" s="1"/>
  <c r="K7" i="16"/>
  <c r="K6" i="16"/>
  <c r="K5" i="16"/>
  <c r="N20" i="16" s="1"/>
  <c r="K4" i="16"/>
  <c r="K3" i="16"/>
  <c r="D27" i="15"/>
  <c r="C27" i="15"/>
  <c r="E26" i="15"/>
  <c r="E25" i="15"/>
  <c r="E24" i="15"/>
  <c r="E23" i="15"/>
  <c r="E22" i="15"/>
  <c r="E21" i="15"/>
  <c r="E20" i="15"/>
  <c r="I18" i="15"/>
  <c r="D18" i="15"/>
  <c r="M17" i="15"/>
  <c r="N17" i="15" s="1"/>
  <c r="J17" i="15"/>
  <c r="C17" i="15"/>
  <c r="E17" i="15" s="1"/>
  <c r="M16" i="15"/>
  <c r="N16" i="15" s="1"/>
  <c r="J16" i="15"/>
  <c r="C16" i="15"/>
  <c r="E16" i="15" s="1"/>
  <c r="M15" i="15"/>
  <c r="N15" i="15" s="1"/>
  <c r="H15" i="15"/>
  <c r="J15" i="15" s="1"/>
  <c r="C15" i="15"/>
  <c r="E15" i="15" s="1"/>
  <c r="M14" i="15"/>
  <c r="N14" i="15" s="1"/>
  <c r="J14" i="15"/>
  <c r="C14" i="15"/>
  <c r="E14" i="15" s="1"/>
  <c r="M13" i="15"/>
  <c r="N13" i="15" s="1"/>
  <c r="H13" i="15"/>
  <c r="J13" i="15" s="1"/>
  <c r="E13" i="15"/>
  <c r="M12" i="15"/>
  <c r="N12" i="15" s="1"/>
  <c r="H12" i="15"/>
  <c r="E12" i="15"/>
  <c r="M11" i="15"/>
  <c r="N11" i="15" s="1"/>
  <c r="J11" i="15"/>
  <c r="E11" i="15"/>
  <c r="J8" i="15"/>
  <c r="J9" i="15" s="1"/>
  <c r="I8" i="15"/>
  <c r="I9" i="15" s="1"/>
  <c r="H8" i="15"/>
  <c r="H9" i="15" s="1"/>
  <c r="G8" i="15"/>
  <c r="G9" i="15" s="1"/>
  <c r="F8" i="15"/>
  <c r="F9" i="15" s="1"/>
  <c r="E8" i="15"/>
  <c r="E9" i="15" s="1"/>
  <c r="D8" i="15"/>
  <c r="D9" i="15" s="1"/>
  <c r="K7" i="15"/>
  <c r="K6" i="15"/>
  <c r="K5" i="15"/>
  <c r="N20" i="15" s="1"/>
  <c r="K4" i="15"/>
  <c r="K3" i="15"/>
  <c r="D27" i="14"/>
  <c r="C27" i="14"/>
  <c r="E26" i="14"/>
  <c r="E25" i="14"/>
  <c r="E24" i="14"/>
  <c r="E23" i="14"/>
  <c r="E22" i="14"/>
  <c r="E21" i="14"/>
  <c r="E20" i="14"/>
  <c r="I18" i="14"/>
  <c r="D18" i="14"/>
  <c r="M17" i="14"/>
  <c r="N17" i="14" s="1"/>
  <c r="J17" i="14"/>
  <c r="C17" i="14"/>
  <c r="E17" i="14" s="1"/>
  <c r="M16" i="14"/>
  <c r="N16" i="14" s="1"/>
  <c r="J16" i="14"/>
  <c r="C16" i="14"/>
  <c r="E16" i="14" s="1"/>
  <c r="M15" i="14"/>
  <c r="N15" i="14" s="1"/>
  <c r="H15" i="14"/>
  <c r="J15" i="14" s="1"/>
  <c r="C15" i="14"/>
  <c r="E15" i="14" s="1"/>
  <c r="N14" i="14"/>
  <c r="M14" i="14"/>
  <c r="J14" i="14"/>
  <c r="C14" i="14"/>
  <c r="C18" i="14" s="1"/>
  <c r="M13" i="14"/>
  <c r="N13" i="14" s="1"/>
  <c r="H13" i="14"/>
  <c r="J13" i="14" s="1"/>
  <c r="E13" i="14"/>
  <c r="M12" i="14"/>
  <c r="N12" i="14" s="1"/>
  <c r="H12" i="14"/>
  <c r="H18" i="14" s="1"/>
  <c r="J18" i="14" s="1"/>
  <c r="E12" i="14"/>
  <c r="M11" i="14"/>
  <c r="N11" i="14" s="1"/>
  <c r="J11" i="14"/>
  <c r="E11" i="14"/>
  <c r="J8" i="14"/>
  <c r="J9" i="14" s="1"/>
  <c r="I8" i="14"/>
  <c r="I9" i="14" s="1"/>
  <c r="H8" i="14"/>
  <c r="H9" i="14" s="1"/>
  <c r="G8" i="14"/>
  <c r="G9" i="14" s="1"/>
  <c r="F8" i="14"/>
  <c r="F9" i="14" s="1"/>
  <c r="E8" i="14"/>
  <c r="E9" i="14" s="1"/>
  <c r="D8" i="14"/>
  <c r="D9" i="14" s="1"/>
  <c r="K7" i="14"/>
  <c r="K6" i="14"/>
  <c r="K5" i="14"/>
  <c r="N20" i="14" s="1"/>
  <c r="K4" i="14"/>
  <c r="K3" i="14"/>
  <c r="K6" i="13"/>
  <c r="D27" i="13"/>
  <c r="C27" i="13"/>
  <c r="E27" i="13" s="1"/>
  <c r="E26" i="13"/>
  <c r="E25" i="13"/>
  <c r="E24" i="13"/>
  <c r="E23" i="13"/>
  <c r="E22" i="13"/>
  <c r="E21" i="13"/>
  <c r="E20" i="13"/>
  <c r="I18" i="13"/>
  <c r="D18" i="13"/>
  <c r="M17" i="13"/>
  <c r="N17" i="13" s="1"/>
  <c r="J17" i="13"/>
  <c r="C17" i="13"/>
  <c r="E17" i="13" s="1"/>
  <c r="M16" i="13"/>
  <c r="N16" i="13" s="1"/>
  <c r="J16" i="13"/>
  <c r="C16" i="13"/>
  <c r="E16" i="13" s="1"/>
  <c r="M15" i="13"/>
  <c r="N15" i="13" s="1"/>
  <c r="J15" i="13"/>
  <c r="H15" i="13"/>
  <c r="C15" i="13"/>
  <c r="E15" i="13" s="1"/>
  <c r="M14" i="13"/>
  <c r="N14" i="13" s="1"/>
  <c r="J14" i="13"/>
  <c r="C14" i="13"/>
  <c r="C18" i="13" s="1"/>
  <c r="M13" i="13"/>
  <c r="N13" i="13" s="1"/>
  <c r="H13" i="13"/>
  <c r="J13" i="13" s="1"/>
  <c r="E13" i="13"/>
  <c r="M12" i="13"/>
  <c r="N12" i="13" s="1"/>
  <c r="H12" i="13"/>
  <c r="H18" i="13" s="1"/>
  <c r="E12" i="13"/>
  <c r="M11" i="13"/>
  <c r="N11" i="13" s="1"/>
  <c r="J11" i="13"/>
  <c r="E11" i="13"/>
  <c r="J8" i="13"/>
  <c r="J9" i="13" s="1"/>
  <c r="I8" i="13"/>
  <c r="I9" i="13" s="1"/>
  <c r="H8" i="13"/>
  <c r="H9" i="13" s="1"/>
  <c r="G8" i="13"/>
  <c r="G9" i="13" s="1"/>
  <c r="F8" i="13"/>
  <c r="F9" i="13" s="1"/>
  <c r="E8" i="13"/>
  <c r="E9" i="13" s="1"/>
  <c r="D8" i="13"/>
  <c r="D9" i="13" s="1"/>
  <c r="K7" i="13"/>
  <c r="K5" i="13"/>
  <c r="N20" i="13" s="1"/>
  <c r="K4" i="13"/>
  <c r="K3" i="13"/>
  <c r="D27" i="12"/>
  <c r="C27" i="12"/>
  <c r="E26" i="12"/>
  <c r="E25" i="12"/>
  <c r="E24" i="12"/>
  <c r="E23" i="12"/>
  <c r="E22" i="12"/>
  <c r="E21" i="12"/>
  <c r="E20" i="12"/>
  <c r="I18" i="12"/>
  <c r="D18" i="12"/>
  <c r="M17" i="12"/>
  <c r="N17" i="12" s="1"/>
  <c r="J17" i="12"/>
  <c r="C17" i="12"/>
  <c r="E17" i="12" s="1"/>
  <c r="M16" i="12"/>
  <c r="N16" i="12" s="1"/>
  <c r="J16" i="12"/>
  <c r="C16" i="12"/>
  <c r="E16" i="12" s="1"/>
  <c r="M15" i="12"/>
  <c r="N15" i="12" s="1"/>
  <c r="H15" i="12"/>
  <c r="J15" i="12" s="1"/>
  <c r="C15" i="12"/>
  <c r="E15" i="12" s="1"/>
  <c r="M14" i="12"/>
  <c r="N14" i="12" s="1"/>
  <c r="J14" i="12"/>
  <c r="C14" i="12"/>
  <c r="M13" i="12"/>
  <c r="N13" i="12" s="1"/>
  <c r="H13" i="12"/>
  <c r="J13" i="12" s="1"/>
  <c r="E13" i="12"/>
  <c r="M12" i="12"/>
  <c r="N12" i="12" s="1"/>
  <c r="H12" i="12"/>
  <c r="H18" i="12" s="1"/>
  <c r="E12" i="12"/>
  <c r="M11" i="12"/>
  <c r="N11" i="12" s="1"/>
  <c r="J11" i="12"/>
  <c r="E11" i="12"/>
  <c r="J8" i="12"/>
  <c r="J9" i="12" s="1"/>
  <c r="I8" i="12"/>
  <c r="I9" i="12" s="1"/>
  <c r="H8" i="12"/>
  <c r="H9" i="12" s="1"/>
  <c r="G8" i="12"/>
  <c r="G9" i="12" s="1"/>
  <c r="F8" i="12"/>
  <c r="F9" i="12" s="1"/>
  <c r="E8" i="12"/>
  <c r="E9" i="12" s="1"/>
  <c r="D8" i="12"/>
  <c r="D9" i="12" s="1"/>
  <c r="K7" i="12"/>
  <c r="K6" i="12"/>
  <c r="K5" i="12"/>
  <c r="N20" i="12" s="1"/>
  <c r="K4" i="12"/>
  <c r="K3" i="12"/>
  <c r="D27" i="11"/>
  <c r="C27" i="11"/>
  <c r="E26" i="11"/>
  <c r="E25" i="11"/>
  <c r="E24" i="11"/>
  <c r="E23" i="11"/>
  <c r="E22" i="11"/>
  <c r="E21" i="11"/>
  <c r="E20" i="11"/>
  <c r="I18" i="11"/>
  <c r="D18" i="11"/>
  <c r="M17" i="11"/>
  <c r="N17" i="11" s="1"/>
  <c r="J17" i="11"/>
  <c r="C17" i="11"/>
  <c r="E17" i="11" s="1"/>
  <c r="M16" i="11"/>
  <c r="N16" i="11" s="1"/>
  <c r="J16" i="11"/>
  <c r="C16" i="11"/>
  <c r="E16" i="11" s="1"/>
  <c r="M15" i="11"/>
  <c r="N15" i="11" s="1"/>
  <c r="J15" i="11"/>
  <c r="H15" i="11"/>
  <c r="C15" i="11"/>
  <c r="E15" i="11" s="1"/>
  <c r="M14" i="11"/>
  <c r="N14" i="11" s="1"/>
  <c r="J14" i="11"/>
  <c r="C14" i="11"/>
  <c r="C18" i="11" s="1"/>
  <c r="M13" i="11"/>
  <c r="N13" i="11" s="1"/>
  <c r="H13" i="11"/>
  <c r="J13" i="11" s="1"/>
  <c r="E13" i="11"/>
  <c r="M12" i="11"/>
  <c r="N12" i="11" s="1"/>
  <c r="H12" i="11"/>
  <c r="H18" i="11" s="1"/>
  <c r="E12" i="11"/>
  <c r="M11" i="11"/>
  <c r="N11" i="11" s="1"/>
  <c r="J11" i="11"/>
  <c r="E11" i="11"/>
  <c r="J8" i="11"/>
  <c r="J9" i="11" s="1"/>
  <c r="I8" i="11"/>
  <c r="I9" i="11" s="1"/>
  <c r="H8" i="11"/>
  <c r="H9" i="11" s="1"/>
  <c r="G8" i="11"/>
  <c r="G9" i="11" s="1"/>
  <c r="F8" i="11"/>
  <c r="F9" i="11" s="1"/>
  <c r="E8" i="11"/>
  <c r="E9" i="11" s="1"/>
  <c r="D8" i="11"/>
  <c r="D9" i="11" s="1"/>
  <c r="K7" i="11"/>
  <c r="K6" i="11"/>
  <c r="K5" i="11"/>
  <c r="N20" i="11" s="1"/>
  <c r="K4" i="11"/>
  <c r="K3" i="11"/>
  <c r="K6" i="10"/>
  <c r="D27" i="10"/>
  <c r="C27" i="10"/>
  <c r="E26" i="10"/>
  <c r="E25" i="10"/>
  <c r="E24" i="10"/>
  <c r="E23" i="10"/>
  <c r="E22" i="10"/>
  <c r="E21" i="10"/>
  <c r="E20" i="10"/>
  <c r="I18" i="10"/>
  <c r="D18" i="10"/>
  <c r="M17" i="10"/>
  <c r="N17" i="10" s="1"/>
  <c r="J17" i="10"/>
  <c r="C17" i="10"/>
  <c r="E17" i="10" s="1"/>
  <c r="M16" i="10"/>
  <c r="N16" i="10" s="1"/>
  <c r="J16" i="10"/>
  <c r="C16" i="10"/>
  <c r="E16" i="10" s="1"/>
  <c r="M15" i="10"/>
  <c r="N15" i="10" s="1"/>
  <c r="H15" i="10"/>
  <c r="J15" i="10" s="1"/>
  <c r="C15" i="10"/>
  <c r="E15" i="10" s="1"/>
  <c r="J14" i="10"/>
  <c r="M14" i="10"/>
  <c r="N14" i="10" s="1"/>
  <c r="C14" i="10"/>
  <c r="E14" i="10" s="1"/>
  <c r="M13" i="10"/>
  <c r="N13" i="10" s="1"/>
  <c r="H13" i="10"/>
  <c r="J13" i="10" s="1"/>
  <c r="E13" i="10"/>
  <c r="M12" i="10"/>
  <c r="N12" i="10" s="1"/>
  <c r="H12" i="10"/>
  <c r="J12" i="10" s="1"/>
  <c r="M11" i="10"/>
  <c r="N11" i="10" s="1"/>
  <c r="E11" i="10"/>
  <c r="J8" i="10"/>
  <c r="J9" i="10" s="1"/>
  <c r="I8" i="10"/>
  <c r="I9" i="10" s="1"/>
  <c r="H8" i="10"/>
  <c r="H9" i="10" s="1"/>
  <c r="G8" i="10"/>
  <c r="G9" i="10" s="1"/>
  <c r="F8" i="10"/>
  <c r="F9" i="10" s="1"/>
  <c r="E8" i="10"/>
  <c r="E9" i="10" s="1"/>
  <c r="D8" i="10"/>
  <c r="D9" i="10" s="1"/>
  <c r="K7" i="10"/>
  <c r="K5" i="10"/>
  <c r="N20" i="10" s="1"/>
  <c r="K4" i="10"/>
  <c r="K3" i="10"/>
  <c r="D14" i="9"/>
  <c r="N4" i="9"/>
  <c r="H17" i="9"/>
  <c r="J17" i="9" s="1"/>
  <c r="H16" i="9"/>
  <c r="J16" i="9" s="1"/>
  <c r="H15" i="9"/>
  <c r="J15" i="9" s="1"/>
  <c r="H14" i="9"/>
  <c r="H13" i="9"/>
  <c r="J13" i="9" s="1"/>
  <c r="H12" i="9"/>
  <c r="H11" i="9"/>
  <c r="J11" i="9" s="1"/>
  <c r="C17" i="9"/>
  <c r="C16" i="9"/>
  <c r="C15" i="9"/>
  <c r="C14" i="9"/>
  <c r="C13" i="9"/>
  <c r="C12" i="9"/>
  <c r="K7" i="9"/>
  <c r="K6" i="9"/>
  <c r="E11" i="8"/>
  <c r="K5" i="9"/>
  <c r="N20" i="9" s="1"/>
  <c r="D27" i="9"/>
  <c r="C27" i="9"/>
  <c r="E26" i="9"/>
  <c r="E25" i="9"/>
  <c r="E24" i="9"/>
  <c r="E23" i="9"/>
  <c r="E22" i="9"/>
  <c r="E21" i="9"/>
  <c r="E20" i="9"/>
  <c r="I18" i="9"/>
  <c r="M17" i="9"/>
  <c r="N17" i="9" s="1"/>
  <c r="E17" i="9"/>
  <c r="M16" i="9"/>
  <c r="N16" i="9" s="1"/>
  <c r="E16" i="9"/>
  <c r="M15" i="9"/>
  <c r="N15" i="9" s="1"/>
  <c r="E15" i="9"/>
  <c r="J14" i="9"/>
  <c r="M13" i="9"/>
  <c r="N13" i="9" s="1"/>
  <c r="E13" i="9"/>
  <c r="M12" i="9"/>
  <c r="N12" i="9" s="1"/>
  <c r="J12" i="9"/>
  <c r="M11" i="9"/>
  <c r="N11" i="9" s="1"/>
  <c r="E11" i="9"/>
  <c r="J8" i="9"/>
  <c r="J9" i="9" s="1"/>
  <c r="I8" i="9"/>
  <c r="I9" i="9" s="1"/>
  <c r="H8" i="9"/>
  <c r="H9" i="9" s="1"/>
  <c r="G8" i="9"/>
  <c r="G9" i="9" s="1"/>
  <c r="F8" i="9"/>
  <c r="F9" i="9" s="1"/>
  <c r="E8" i="9"/>
  <c r="E9" i="9" s="1"/>
  <c r="D8" i="9"/>
  <c r="D9" i="9" s="1"/>
  <c r="K4" i="9"/>
  <c r="K3" i="9"/>
  <c r="D26" i="8"/>
  <c r="C26" i="8"/>
  <c r="E25" i="8"/>
  <c r="E24" i="8"/>
  <c r="E23" i="8"/>
  <c r="E22" i="8"/>
  <c r="E21" i="8"/>
  <c r="E20" i="8"/>
  <c r="E19" i="8"/>
  <c r="I17" i="8"/>
  <c r="H17" i="8"/>
  <c r="D17" i="8"/>
  <c r="C17" i="8"/>
  <c r="M16" i="8"/>
  <c r="N16" i="8" s="1"/>
  <c r="J16" i="8"/>
  <c r="E16" i="8"/>
  <c r="M15" i="8"/>
  <c r="N15" i="8" s="1"/>
  <c r="J15" i="8"/>
  <c r="E15" i="8"/>
  <c r="M14" i="8"/>
  <c r="N14" i="8" s="1"/>
  <c r="J14" i="8"/>
  <c r="E14" i="8"/>
  <c r="M13" i="8"/>
  <c r="N13" i="8" s="1"/>
  <c r="J13" i="8"/>
  <c r="E13" i="8"/>
  <c r="M12" i="8"/>
  <c r="N12" i="8" s="1"/>
  <c r="J12" i="8"/>
  <c r="E12" i="8"/>
  <c r="M11" i="8"/>
  <c r="N11" i="8" s="1"/>
  <c r="J11" i="8"/>
  <c r="M10" i="8"/>
  <c r="N10" i="8" s="1"/>
  <c r="J10" i="8"/>
  <c r="E10" i="8"/>
  <c r="J7" i="8"/>
  <c r="J8" i="8" s="1"/>
  <c r="I7" i="8"/>
  <c r="I8" i="8" s="1"/>
  <c r="H7" i="8"/>
  <c r="H8" i="8" s="1"/>
  <c r="G7" i="8"/>
  <c r="G8" i="8" s="1"/>
  <c r="F7" i="8"/>
  <c r="F8" i="8" s="1"/>
  <c r="E7" i="8"/>
  <c r="E8" i="8" s="1"/>
  <c r="D7" i="8"/>
  <c r="D8" i="8" s="1"/>
  <c r="K6" i="8"/>
  <c r="K5" i="8"/>
  <c r="K4" i="8"/>
  <c r="N19" i="8" s="1"/>
  <c r="K3" i="8"/>
  <c r="D26" i="7"/>
  <c r="C26" i="7"/>
  <c r="E25" i="7"/>
  <c r="E24" i="7"/>
  <c r="E23" i="7"/>
  <c r="E22" i="7"/>
  <c r="E21" i="7"/>
  <c r="E20" i="7"/>
  <c r="E19" i="7"/>
  <c r="I17" i="7"/>
  <c r="H17" i="7"/>
  <c r="D17" i="7"/>
  <c r="M17" i="7" s="1"/>
  <c r="N20" i="7" s="1"/>
  <c r="C17" i="7"/>
  <c r="M16" i="7"/>
  <c r="N16" i="7" s="1"/>
  <c r="J16" i="7"/>
  <c r="E16" i="7"/>
  <c r="M15" i="7"/>
  <c r="N15" i="7" s="1"/>
  <c r="J15" i="7"/>
  <c r="E15" i="7"/>
  <c r="M14" i="7"/>
  <c r="N14" i="7" s="1"/>
  <c r="J14" i="7"/>
  <c r="E14" i="7"/>
  <c r="M13" i="7"/>
  <c r="N13" i="7" s="1"/>
  <c r="J13" i="7"/>
  <c r="E13" i="7"/>
  <c r="M12" i="7"/>
  <c r="N12" i="7" s="1"/>
  <c r="J12" i="7"/>
  <c r="E12" i="7"/>
  <c r="M11" i="7"/>
  <c r="N11" i="7" s="1"/>
  <c r="J11" i="7"/>
  <c r="E11" i="7"/>
  <c r="M10" i="7"/>
  <c r="N10" i="7" s="1"/>
  <c r="J10" i="7"/>
  <c r="E10" i="7"/>
  <c r="J7" i="7"/>
  <c r="J8" i="7" s="1"/>
  <c r="I7" i="7"/>
  <c r="I8" i="7" s="1"/>
  <c r="H7" i="7"/>
  <c r="H8" i="7" s="1"/>
  <c r="G7" i="7"/>
  <c r="G8" i="7" s="1"/>
  <c r="F7" i="7"/>
  <c r="F8" i="7" s="1"/>
  <c r="E7" i="7"/>
  <c r="E8" i="7" s="1"/>
  <c r="D7" i="7"/>
  <c r="D8" i="7" s="1"/>
  <c r="K6" i="7"/>
  <c r="K5" i="7"/>
  <c r="K4" i="7"/>
  <c r="N19" i="7" s="1"/>
  <c r="K3" i="7"/>
  <c r="D17" i="6"/>
  <c r="M10" i="6"/>
  <c r="M11" i="6"/>
  <c r="N11" i="6" s="1"/>
  <c r="M12" i="6"/>
  <c r="N12" i="6" s="1"/>
  <c r="M13" i="6"/>
  <c r="N13" i="6" s="1"/>
  <c r="M14" i="6"/>
  <c r="N14" i="6" s="1"/>
  <c r="M15" i="6"/>
  <c r="N15" i="6" s="1"/>
  <c r="M16" i="6"/>
  <c r="N16" i="6" s="1"/>
  <c r="J11" i="6"/>
  <c r="J12" i="6"/>
  <c r="J13" i="6"/>
  <c r="J14" i="6"/>
  <c r="J15" i="6"/>
  <c r="J16" i="6"/>
  <c r="E11" i="6"/>
  <c r="E12" i="6"/>
  <c r="E13" i="6"/>
  <c r="E14" i="6"/>
  <c r="E15" i="6"/>
  <c r="E16" i="6"/>
  <c r="D26" i="6"/>
  <c r="C26" i="6"/>
  <c r="E20" i="6"/>
  <c r="E21" i="6"/>
  <c r="E22" i="6"/>
  <c r="E23" i="6"/>
  <c r="E24" i="6"/>
  <c r="E25" i="6"/>
  <c r="E26" i="6"/>
  <c r="E19" i="6"/>
  <c r="I17" i="6"/>
  <c r="J17" i="6" s="1"/>
  <c r="H17" i="6"/>
  <c r="J10" i="6"/>
  <c r="C17" i="6"/>
  <c r="E10" i="6"/>
  <c r="J7" i="6"/>
  <c r="J8" i="6" s="1"/>
  <c r="I7" i="6"/>
  <c r="I8" i="6" s="1"/>
  <c r="H7" i="6"/>
  <c r="H8" i="6" s="1"/>
  <c r="G7" i="6"/>
  <c r="G8" i="6" s="1"/>
  <c r="F7" i="6"/>
  <c r="F8" i="6" s="1"/>
  <c r="E7" i="6"/>
  <c r="E8" i="6" s="1"/>
  <c r="D7" i="6"/>
  <c r="D8" i="6" s="1"/>
  <c r="K6" i="6"/>
  <c r="K5" i="6"/>
  <c r="K4" i="6"/>
  <c r="N19" i="6" s="1"/>
  <c r="K3" i="6"/>
  <c r="P6" i="4"/>
  <c r="C27" i="4"/>
  <c r="B27" i="4"/>
  <c r="D27" i="4" s="1"/>
  <c r="D26" i="4"/>
  <c r="D25" i="4"/>
  <c r="D24" i="4"/>
  <c r="D23" i="4"/>
  <c r="D22" i="4"/>
  <c r="D21" i="4"/>
  <c r="D20" i="4"/>
  <c r="J18" i="4"/>
  <c r="K18" i="4" s="1"/>
  <c r="I18" i="4"/>
  <c r="C18" i="4"/>
  <c r="B18" i="4"/>
  <c r="K17" i="4"/>
  <c r="D17" i="4"/>
  <c r="K16" i="4"/>
  <c r="D16" i="4"/>
  <c r="D15" i="4"/>
  <c r="K14" i="4"/>
  <c r="D14" i="4"/>
  <c r="K13" i="4"/>
  <c r="D13" i="4"/>
  <c r="K12" i="4"/>
  <c r="D12" i="4"/>
  <c r="K11" i="4"/>
  <c r="D11" i="4"/>
  <c r="I8" i="4"/>
  <c r="I7" i="4"/>
  <c r="I6" i="4"/>
  <c r="I5" i="4"/>
  <c r="I4" i="4"/>
  <c r="F30" i="4" s="1"/>
  <c r="I3" i="4"/>
  <c r="C27" i="3"/>
  <c r="B27" i="3"/>
  <c r="D27" i="3" s="1"/>
  <c r="D26" i="3"/>
  <c r="D25" i="3"/>
  <c r="D24" i="3"/>
  <c r="D23" i="3"/>
  <c r="D22" i="3"/>
  <c r="D21" i="3"/>
  <c r="D20" i="3"/>
  <c r="J18" i="3"/>
  <c r="I18" i="3"/>
  <c r="C18" i="3"/>
  <c r="B18" i="3"/>
  <c r="K17" i="3"/>
  <c r="D17" i="3"/>
  <c r="K16" i="3"/>
  <c r="D16" i="3"/>
  <c r="D15" i="3"/>
  <c r="K14" i="3"/>
  <c r="D14" i="3"/>
  <c r="K13" i="3"/>
  <c r="D13" i="3"/>
  <c r="K12" i="3"/>
  <c r="D12" i="3"/>
  <c r="K11" i="3"/>
  <c r="D11" i="3"/>
  <c r="I8" i="3"/>
  <c r="I7" i="3"/>
  <c r="I6" i="3"/>
  <c r="I5" i="3"/>
  <c r="I4" i="3"/>
  <c r="F30" i="3" s="1"/>
  <c r="I3" i="3"/>
  <c r="C27" i="2"/>
  <c r="B27" i="2"/>
  <c r="D27" i="2" s="1"/>
  <c r="D26" i="2"/>
  <c r="D25" i="2"/>
  <c r="D24" i="2"/>
  <c r="D23" i="2"/>
  <c r="D22" i="2"/>
  <c r="D21" i="2"/>
  <c r="D20" i="2"/>
  <c r="J18" i="2"/>
  <c r="I18" i="2"/>
  <c r="C18" i="2"/>
  <c r="F31" i="2" s="1"/>
  <c r="B18" i="2"/>
  <c r="K17" i="2"/>
  <c r="D17" i="2"/>
  <c r="K16" i="2"/>
  <c r="D16" i="2"/>
  <c r="D15" i="2"/>
  <c r="K14" i="2"/>
  <c r="D14" i="2"/>
  <c r="K13" i="2"/>
  <c r="D13" i="2"/>
  <c r="K12" i="2"/>
  <c r="D12" i="2"/>
  <c r="K11" i="2"/>
  <c r="D11" i="2"/>
  <c r="I8" i="2"/>
  <c r="I7" i="2"/>
  <c r="I6" i="2"/>
  <c r="I5" i="2"/>
  <c r="I4" i="2"/>
  <c r="F30" i="2" s="1"/>
  <c r="I3" i="2"/>
  <c r="E14" i="9" l="1"/>
  <c r="J12" i="11"/>
  <c r="J12" i="14"/>
  <c r="E27" i="12"/>
  <c r="J12" i="13"/>
  <c r="F31" i="3"/>
  <c r="F31" i="4"/>
  <c r="C18" i="18"/>
  <c r="M14" i="9"/>
  <c r="N14" i="9" s="1"/>
  <c r="D18" i="9"/>
  <c r="C18" i="12"/>
  <c r="H18" i="15"/>
  <c r="J18" i="15" s="1"/>
  <c r="H18" i="16"/>
  <c r="E27" i="18"/>
  <c r="E17" i="6"/>
  <c r="J12" i="12"/>
  <c r="E27" i="14"/>
  <c r="C18" i="15"/>
  <c r="E18" i="15" s="1"/>
  <c r="E27" i="15"/>
  <c r="H18" i="18"/>
  <c r="J18" i="18"/>
  <c r="M18" i="18"/>
  <c r="N21" i="18" s="1"/>
  <c r="N22" i="18" s="1"/>
  <c r="N18" i="18"/>
  <c r="K9" i="18"/>
  <c r="K8" i="18"/>
  <c r="J13" i="18"/>
  <c r="E14" i="18"/>
  <c r="E18" i="18"/>
  <c r="H18" i="17"/>
  <c r="J18" i="17" s="1"/>
  <c r="C18" i="17"/>
  <c r="E18" i="17" s="1"/>
  <c r="K9" i="17"/>
  <c r="J12" i="17"/>
  <c r="E27" i="17"/>
  <c r="M18" i="17"/>
  <c r="N21" i="17" s="1"/>
  <c r="N18" i="17"/>
  <c r="N22" i="17"/>
  <c r="K8" i="17"/>
  <c r="E14" i="17"/>
  <c r="J12" i="16"/>
  <c r="C18" i="16"/>
  <c r="E18" i="16" s="1"/>
  <c r="J18" i="16"/>
  <c r="E27" i="16"/>
  <c r="M18" i="16"/>
  <c r="N21" i="16" s="1"/>
  <c r="N18" i="16"/>
  <c r="N22" i="16"/>
  <c r="K9" i="16"/>
  <c r="K8" i="16"/>
  <c r="E14" i="16"/>
  <c r="K9" i="15"/>
  <c r="N18" i="15"/>
  <c r="K8" i="15"/>
  <c r="M18" i="15"/>
  <c r="N21" i="15" s="1"/>
  <c r="N22" i="15" s="1"/>
  <c r="J12" i="15"/>
  <c r="M18" i="14"/>
  <c r="N21" i="14" s="1"/>
  <c r="N22" i="14" s="1"/>
  <c r="N18" i="14"/>
  <c r="K9" i="14"/>
  <c r="K8" i="14"/>
  <c r="E14" i="14"/>
  <c r="E18" i="14"/>
  <c r="J18" i="13"/>
  <c r="M18" i="13"/>
  <c r="N21" i="13" s="1"/>
  <c r="N22" i="13" s="1"/>
  <c r="N18" i="13"/>
  <c r="K9" i="13"/>
  <c r="K8" i="13"/>
  <c r="E14" i="13"/>
  <c r="E18" i="13"/>
  <c r="J18" i="12"/>
  <c r="M18" i="12"/>
  <c r="N21" i="12" s="1"/>
  <c r="N22" i="12" s="1"/>
  <c r="N18" i="12"/>
  <c r="K9" i="12"/>
  <c r="K8" i="12"/>
  <c r="E14" i="12"/>
  <c r="E18" i="12"/>
  <c r="E27" i="11"/>
  <c r="J18" i="11"/>
  <c r="M18" i="11"/>
  <c r="N21" i="11" s="1"/>
  <c r="N22" i="11" s="1"/>
  <c r="N18" i="11"/>
  <c r="K9" i="11"/>
  <c r="K8" i="11"/>
  <c r="E14" i="11"/>
  <c r="E18" i="11"/>
  <c r="H18" i="10"/>
  <c r="J18" i="10" s="1"/>
  <c r="C18" i="10"/>
  <c r="E27" i="10"/>
  <c r="M18" i="10"/>
  <c r="N21" i="10" s="1"/>
  <c r="N18" i="10"/>
  <c r="N22" i="10"/>
  <c r="K9" i="10"/>
  <c r="J11" i="10"/>
  <c r="E12" i="10"/>
  <c r="E18" i="10"/>
  <c r="K8" i="10"/>
  <c r="H18" i="9"/>
  <c r="J18" i="9" s="1"/>
  <c r="C18" i="9"/>
  <c r="E18" i="9" s="1"/>
  <c r="E12" i="9"/>
  <c r="K9" i="9"/>
  <c r="N17" i="8"/>
  <c r="K8" i="8"/>
  <c r="N18" i="9"/>
  <c r="M18" i="9"/>
  <c r="N21" i="9" s="1"/>
  <c r="N22" i="9" s="1"/>
  <c r="E27" i="9"/>
  <c r="K8" i="9"/>
  <c r="E26" i="8"/>
  <c r="M17" i="8"/>
  <c r="N20" i="8" s="1"/>
  <c r="N21" i="8" s="1"/>
  <c r="J17" i="8"/>
  <c r="K7" i="8"/>
  <c r="E17" i="8"/>
  <c r="E26" i="7"/>
  <c r="J17" i="7"/>
  <c r="N17" i="7"/>
  <c r="N21" i="7"/>
  <c r="K8" i="7"/>
  <c r="E17" i="7"/>
  <c r="K7" i="7"/>
  <c r="M17" i="6"/>
  <c r="N20" i="6" s="1"/>
  <c r="N21" i="6" s="1"/>
  <c r="K8" i="6"/>
  <c r="K7" i="6"/>
  <c r="N10" i="6"/>
  <c r="N17" i="6" s="1"/>
  <c r="D18" i="4"/>
  <c r="F32" i="4"/>
  <c r="K18" i="3"/>
  <c r="F32" i="3"/>
  <c r="D18" i="3"/>
  <c r="K18" i="2"/>
  <c r="F32" i="2"/>
  <c r="D18" i="2"/>
</calcChain>
</file>

<file path=xl/comments1.xml><?xml version="1.0" encoding="utf-8"?>
<comments xmlns="http://schemas.openxmlformats.org/spreadsheetml/2006/main">
  <authors>
    <author xml:space="preserve"> </author>
  </authors>
  <commentList>
    <comment ref="D9" authorId="0">
      <text>
        <r>
          <rPr>
            <b/>
            <sz val="8"/>
            <color indexed="81"/>
            <rFont val="Tahoma"/>
            <family val="2"/>
          </rPr>
          <t xml:space="preserve">FY11 Local Tax Money…Received In FY10…Has Been Subtracted From The Revenue Received. </t>
        </r>
      </text>
    </comment>
  </commentList>
</comments>
</file>

<file path=xl/comments10.xml><?xml version="1.0" encoding="utf-8"?>
<comments xmlns="http://schemas.openxmlformats.org/spreadsheetml/2006/main">
  <authors>
    <author xml:space="preserve"> </author>
  </authors>
  <commentList>
    <comment ref="F19" authorId="0">
      <text>
        <r>
          <rPr>
            <b/>
            <sz val="8"/>
            <color indexed="81"/>
            <rFont val="Tahoma"/>
            <family val="2"/>
          </rPr>
          <t>Agreement…Feb 2011 thru Feb 2013…general fund rate is .75%...money market rate is 1.25%...these rates will not go down…but if prime rate increases they will adjust each account up .125% for each .25% increase with no cap on the rate increase.</t>
        </r>
      </text>
    </comment>
  </commentList>
</comments>
</file>

<file path=xl/comments11.xml><?xml version="1.0" encoding="utf-8"?>
<comments xmlns="http://schemas.openxmlformats.org/spreadsheetml/2006/main">
  <authors>
    <author xml:space="preserve"> </author>
  </authors>
  <commentList>
    <comment ref="F19" authorId="0">
      <text>
        <r>
          <rPr>
            <b/>
            <sz val="8"/>
            <color indexed="81"/>
            <rFont val="Tahoma"/>
            <family val="2"/>
          </rPr>
          <t>Agreement…Feb 2011 thru Feb 2013…general fund rate is .75%...money market rate is 1.25%...these rates will not go down…but if prime rate increases they will adjust each account up .125% for each .25% increase with no cap on the rate increase.</t>
        </r>
      </text>
    </comment>
  </commentList>
</comments>
</file>

<file path=xl/comments12.xml><?xml version="1.0" encoding="utf-8"?>
<comments xmlns="http://schemas.openxmlformats.org/spreadsheetml/2006/main">
  <authors>
    <author xml:space="preserve"> </author>
  </authors>
  <commentList>
    <comment ref="F19" authorId="0">
      <text>
        <r>
          <rPr>
            <b/>
            <sz val="8"/>
            <color indexed="81"/>
            <rFont val="Tahoma"/>
            <family val="2"/>
          </rPr>
          <t>Agreement…Feb 2011 thru Feb 2013…general fund rate is .75%...money market rate is 1.25%...these rates will not go down…but if prime rate increases they will adjust each account up .125% for each .25% increase with no cap on the rate increase.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F19" authorId="0">
      <text>
        <r>
          <rPr>
            <b/>
            <sz val="8"/>
            <color indexed="81"/>
            <rFont val="Tahoma"/>
            <family val="2"/>
          </rPr>
          <t>Agreement…Feb 2011 thru Feb 2013…general fund rate is .75%...money market rate is 1.25%...these rates will not go down…but if prime rate increases they will adjust each account up .125% for each .25% increase with no cap on the rate increase.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F19" authorId="0">
      <text>
        <r>
          <rPr>
            <b/>
            <sz val="8"/>
            <color indexed="81"/>
            <rFont val="Tahoma"/>
            <family val="2"/>
          </rPr>
          <t>Agreement…Feb 2011 thru Feb 2013…general fund rate is .75%...money market rate is 1.25%...these rates will not go down…but if prime rate increases they will adjust each account up .125% for each .25% increase with no cap on the rate increase.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</authors>
  <commentList>
    <comment ref="F19" authorId="0">
      <text>
        <r>
          <rPr>
            <b/>
            <sz val="8"/>
            <color indexed="81"/>
            <rFont val="Tahoma"/>
            <family val="2"/>
          </rPr>
          <t>Agreement…Feb 2011 thru Feb 2013…general fund rate is .75%...money market rate is 1.25%...these rates will not go down…but if prime rate increases they will adjust each account up .125% for each .25% increase with no cap on the rate increase.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</authors>
  <commentList>
    <comment ref="F19" authorId="0">
      <text>
        <r>
          <rPr>
            <b/>
            <sz val="8"/>
            <color indexed="81"/>
            <rFont val="Tahoma"/>
            <family val="2"/>
          </rPr>
          <t>Agreement…Feb 2011 thru Feb 2013…general fund rate is .75%...money market rate is 1.25%...these rates will not go down…but if prime rate increases they will adjust each account up .125% for each .25% increase with no cap on the rate increase.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</authors>
  <commentList>
    <comment ref="F19" authorId="0">
      <text>
        <r>
          <rPr>
            <b/>
            <sz val="8"/>
            <color indexed="81"/>
            <rFont val="Tahoma"/>
            <family val="2"/>
          </rPr>
          <t>Agreement…Feb 2011 thru Feb 2013…general fund rate is .75%...money market rate is 1.25%...these rates will not go down…but if prime rate increases they will adjust each account up .125% for each .25% increase with no cap on the rate increase.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</authors>
  <commentList>
    <comment ref="F19" authorId="0">
      <text>
        <r>
          <rPr>
            <b/>
            <sz val="8"/>
            <color indexed="81"/>
            <rFont val="Tahoma"/>
            <family val="2"/>
          </rPr>
          <t>Agreement…Feb 2011 thru Feb 2013…general fund rate is .75%...money market rate is 1.25%...these rates will not go down…but if prime rate increases they will adjust each account up .125% for each .25% increase with no cap on the rate increase.</t>
        </r>
      </text>
    </comment>
  </commentList>
</comments>
</file>

<file path=xl/comments8.xml><?xml version="1.0" encoding="utf-8"?>
<comments xmlns="http://schemas.openxmlformats.org/spreadsheetml/2006/main">
  <authors>
    <author xml:space="preserve"> </author>
  </authors>
  <commentList>
    <comment ref="F19" authorId="0">
      <text>
        <r>
          <rPr>
            <b/>
            <sz val="8"/>
            <color indexed="81"/>
            <rFont val="Tahoma"/>
            <family val="2"/>
          </rPr>
          <t>Agreement…Feb 2011 thru Feb 2013…general fund rate is .75%...money market rate is 1.25%...these rates will not go down…but if prime rate increases they will adjust each account up .125% for each .25% increase with no cap on the rate increase.</t>
        </r>
      </text>
    </comment>
  </commentList>
</comments>
</file>

<file path=xl/comments9.xml><?xml version="1.0" encoding="utf-8"?>
<comments xmlns="http://schemas.openxmlformats.org/spreadsheetml/2006/main">
  <authors>
    <author xml:space="preserve"> </author>
  </authors>
  <commentList>
    <comment ref="F19" authorId="0">
      <text>
        <r>
          <rPr>
            <b/>
            <sz val="8"/>
            <color indexed="81"/>
            <rFont val="Tahoma"/>
            <family val="2"/>
          </rPr>
          <t>Agreement…Feb 2011 thru Feb 2013…general fund rate is .75%...money market rate is 1.25%...these rates will not go down…but if prime rate increases they will adjust each account up .125% for each .25% increase with no cap on the rate increase.</t>
        </r>
      </text>
    </comment>
  </commentList>
</comments>
</file>

<file path=xl/sharedStrings.xml><?xml version="1.0" encoding="utf-8"?>
<sst xmlns="http://schemas.openxmlformats.org/spreadsheetml/2006/main" count="1950" uniqueCount="124">
  <si>
    <t>Ed</t>
  </si>
  <si>
    <t>Build</t>
  </si>
  <si>
    <t>Trans</t>
  </si>
  <si>
    <t>IMRF/SS</t>
  </si>
  <si>
    <t>WC</t>
  </si>
  <si>
    <t>Tort</t>
  </si>
  <si>
    <t>Fire/Life</t>
  </si>
  <si>
    <t>Beginning Fund Balance (06.30.08)</t>
  </si>
  <si>
    <t>Beginning Fund Balance (06.30.09)</t>
  </si>
  <si>
    <t>Revenues (FY2010)</t>
  </si>
  <si>
    <t>Expenditures (FY2010)</t>
  </si>
  <si>
    <t>Estimated Fund Balance (06.30.10)</t>
  </si>
  <si>
    <t>Education</t>
  </si>
  <si>
    <t>Building</t>
  </si>
  <si>
    <t>Transportation</t>
  </si>
  <si>
    <t>Working Cash</t>
  </si>
  <si>
    <t>Budgeted</t>
  </si>
  <si>
    <t>Total for Revenue Account</t>
  </si>
  <si>
    <t>Total</t>
  </si>
  <si>
    <t>Expenses</t>
  </si>
  <si>
    <t>Revenues</t>
  </si>
  <si>
    <t>Total for Expenditure Report</t>
  </si>
  <si>
    <t>Rate</t>
  </si>
  <si>
    <t>Monthly Interest</t>
  </si>
  <si>
    <t>Yearly Interest</t>
  </si>
  <si>
    <t>-</t>
  </si>
  <si>
    <t>CD</t>
  </si>
  <si>
    <t>Max Fund</t>
  </si>
  <si>
    <t>ISDLAF</t>
  </si>
  <si>
    <t>D. Todd Fox, Superintendent</t>
  </si>
  <si>
    <t>Pam Moormann, Treasurer</t>
  </si>
  <si>
    <t>Revenues Minus Expenditures</t>
  </si>
  <si>
    <t>Total Amount</t>
  </si>
  <si>
    <t>Percent Received</t>
  </si>
  <si>
    <t>Percent Spent</t>
  </si>
  <si>
    <t>Totals</t>
  </si>
  <si>
    <t>06.30.09</t>
  </si>
  <si>
    <t>Current</t>
  </si>
  <si>
    <t>FY10</t>
  </si>
  <si>
    <t>&gt;&gt;&gt;&gt;&gt;&gt;&gt;&gt;</t>
  </si>
  <si>
    <t>A.  Budget Summary FY2010</t>
  </si>
  <si>
    <t>E.  Money Market</t>
  </si>
  <si>
    <t>F.  Investments</t>
  </si>
  <si>
    <t>G.  Current Fund Balance</t>
  </si>
  <si>
    <t>Spent FY10 YTD</t>
  </si>
  <si>
    <t>Received FY10 YTD</t>
  </si>
  <si>
    <t>Monthly Financial Snapshot (January  2010 - 58% Into FY2010)</t>
  </si>
  <si>
    <t>D.  Monthly Summary (January)</t>
  </si>
  <si>
    <t>Balance (Dec 09)</t>
  </si>
  <si>
    <t>Interest (Jan 10)</t>
  </si>
  <si>
    <t>Monthly Financial Snapshot (February  2010 - 67% Into FY2010)</t>
  </si>
  <si>
    <t>D.  Monthly Summary (February)</t>
  </si>
  <si>
    <t>Monthly Financial Snapshot (March  2010 - 75% Into FY2010)</t>
  </si>
  <si>
    <t>Moved to Money Market</t>
  </si>
  <si>
    <t xml:space="preserve">Balance </t>
  </si>
  <si>
    <t xml:space="preserve">Interest </t>
  </si>
  <si>
    <t xml:space="preserve">B.  Revenues </t>
  </si>
  <si>
    <t xml:space="preserve">C.  Expenditures </t>
  </si>
  <si>
    <t>Monthly Financial Snapshot</t>
  </si>
  <si>
    <t>A.  Budget Summary</t>
  </si>
  <si>
    <t xml:space="preserve"> IMRF/SS</t>
  </si>
  <si>
    <t xml:space="preserve">Tort </t>
  </si>
  <si>
    <t>Revenues minus Expenditures</t>
  </si>
  <si>
    <t>Estimated Revenues - FY2010</t>
  </si>
  <si>
    <t>Estimated Expenditures - FY2010</t>
  </si>
  <si>
    <t>Fund Balance - 06/30/2008</t>
  </si>
  <si>
    <t>Fund Balance - 06/30/2009</t>
  </si>
  <si>
    <t>B.  Revenues</t>
  </si>
  <si>
    <t>Received</t>
  </si>
  <si>
    <t>Revenue Total</t>
  </si>
  <si>
    <t>Percent</t>
  </si>
  <si>
    <t>C.  Expenditures</t>
  </si>
  <si>
    <t>Spent</t>
  </si>
  <si>
    <t xml:space="preserve">Education </t>
  </si>
  <si>
    <t>Expenditure Total</t>
  </si>
  <si>
    <t>D.  Fund Balance</t>
  </si>
  <si>
    <t>Fiscal Year</t>
  </si>
  <si>
    <t xml:space="preserve">Month </t>
  </si>
  <si>
    <t>April</t>
  </si>
  <si>
    <t>E.  Monthly Summary</t>
  </si>
  <si>
    <t>F.  Money Market</t>
  </si>
  <si>
    <t>G.  CD</t>
  </si>
  <si>
    <t>Balance</t>
  </si>
  <si>
    <t>Interest</t>
  </si>
  <si>
    <t>FY 2010</t>
  </si>
  <si>
    <t xml:space="preserve">Current   </t>
  </si>
  <si>
    <t>Estimated Fund Balance</t>
  </si>
  <si>
    <t>May</t>
  </si>
  <si>
    <t>H.  Current Fund Balance</t>
  </si>
  <si>
    <t>June</t>
  </si>
  <si>
    <t>Estimated Revenues - FY2011</t>
  </si>
  <si>
    <t>Estimated Expenditures - FY2011</t>
  </si>
  <si>
    <t>FY 2011</t>
  </si>
  <si>
    <t>Fund Balance - 06/30/2010</t>
  </si>
  <si>
    <r>
      <t xml:space="preserve">This does </t>
    </r>
    <r>
      <rPr>
        <b/>
        <sz val="10"/>
        <color theme="1"/>
        <rFont val="Calibri"/>
        <family val="2"/>
        <scheme val="minor"/>
      </rPr>
      <t xml:space="preserve">not </t>
    </r>
    <r>
      <rPr>
        <sz val="10"/>
        <color theme="1"/>
        <rFont val="Calibri"/>
        <family val="2"/>
        <scheme val="minor"/>
      </rPr>
      <t xml:space="preserve">include the FY11 property tax money we received in FY10.  </t>
    </r>
  </si>
  <si>
    <r>
      <t xml:space="preserve">This does </t>
    </r>
    <r>
      <rPr>
        <b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include our late FY10 state payments that we received in FY11.  </t>
    </r>
  </si>
  <si>
    <t xml:space="preserve">August </t>
  </si>
  <si>
    <t>Sept</t>
  </si>
  <si>
    <t>Oct</t>
  </si>
  <si>
    <t>Nov</t>
  </si>
  <si>
    <t>Dec</t>
  </si>
  <si>
    <t>Jan</t>
  </si>
  <si>
    <t>Feb</t>
  </si>
  <si>
    <t>113,81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</si>
  <si>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mbria"/>
        <family val="1"/>
      </rPr>
      <t>75% into the fiscal year.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</si>
  <si>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mbria"/>
        <family val="1"/>
      </rPr>
      <t xml:space="preserve">Revenue:  $4,540,056 (91% of Budgeted Amount).  Expenditures:  3,972,426 (78% of Budgeted Amount).  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</si>
  <si>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mbria"/>
        <family val="1"/>
      </rPr>
      <t>Transportation Fund:  Fiscal Year = $-23,664.  Total = $233,242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</si>
  <si>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mbria"/>
        <family val="1"/>
      </rPr>
      <t>Building Fund:  Fiscal Year = $-21,238.  Total = $1,844,231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</si>
  <si>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mbria"/>
        <family val="1"/>
      </rPr>
      <t xml:space="preserve">Current Fund Balance:  $4,125,422.  </t>
    </r>
  </si>
  <si>
    <t>SUMMARY</t>
  </si>
  <si>
    <t xml:space="preserve">April 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</si>
  <si>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83</t>
    </r>
    <r>
      <rPr>
        <sz val="12"/>
        <color theme="1"/>
        <rFont val="Cambria"/>
        <family val="1"/>
      </rPr>
      <t>% into the fiscal year.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</si>
  <si>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mbria"/>
        <family val="1"/>
      </rPr>
      <t>Current Fund Balance:  $4,023,174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</si>
  <si>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mbria"/>
        <family val="1"/>
      </rPr>
      <t xml:space="preserve">Revenue:  $4,856,246 (97% of Budgeted Amount).  Expenditures: $4,390,864 (86% of Budgeted Amount).  </t>
    </r>
  </si>
  <si>
    <t>Estimated Revenues - FY2012</t>
  </si>
  <si>
    <t>Estimated Expenditures - FY2012</t>
  </si>
  <si>
    <t>Fund Balance - July 1, 2009</t>
  </si>
  <si>
    <t>Fund Balance - July 1, 2010</t>
  </si>
  <si>
    <t>Fund Balance - July 1, 2011</t>
  </si>
  <si>
    <t>FY 2012</t>
  </si>
  <si>
    <t>Fund Balance - 07/01/2011</t>
  </si>
  <si>
    <t>Fund Balance - 07/01/2010</t>
  </si>
  <si>
    <t>Fund Balance - 07/01/2009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</si>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</sst>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2"/>
      <color theme="1"/>
      <name val="Wingdings"/>
      <charset val="2"/>
    </font>
    <font>
      <sz val="7"/>
      <color theme="1"/>
      <name val="Times New Roman"/>
      <family val="1"/>
    </font>
    <font>
      <sz val="12"/>
      <color theme="1"/>
      <name val="Cambria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9">
    <xf numFmtId="0" fontId="0" fillId="0" borderId="0" xfId="0"/>
    <xf numFmtId="3" fontId="0" fillId="0" borderId="0" xfId="0" applyNumberFormat="1" applyBorder="1" applyAlignment="1">
      <alignment horizontal="left"/>
    </xf>
    <xf numFmtId="9" fontId="0" fillId="0" borderId="5" xfId="2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9" fontId="0" fillId="0" borderId="8" xfId="2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0" fillId="0" borderId="5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3" fontId="0" fillId="0" borderId="7" xfId="0" applyNumberFormat="1" applyFont="1" applyBorder="1" applyAlignment="1">
      <alignment horizontal="left"/>
    </xf>
    <xf numFmtId="3" fontId="0" fillId="0" borderId="8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2" borderId="2" xfId="0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43" fontId="0" fillId="0" borderId="0" xfId="1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7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6" fontId="0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7" fontId="6" fillId="0" borderId="0" xfId="0" applyNumberFormat="1" applyFont="1" applyAlignment="1">
      <alignment horizontal="left"/>
    </xf>
    <xf numFmtId="9" fontId="6" fillId="0" borderId="0" xfId="0" applyNumberFormat="1" applyFont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5" xfId="0" applyNumberFormat="1" applyFont="1" applyBorder="1" applyAlignment="1">
      <alignment horizontal="left"/>
    </xf>
    <xf numFmtId="3" fontId="6" fillId="0" borderId="7" xfId="0" applyNumberFormat="1" applyFont="1" applyBorder="1" applyAlignment="1">
      <alignment horizontal="left"/>
    </xf>
    <xf numFmtId="9" fontId="6" fillId="0" borderId="5" xfId="2" applyFont="1" applyBorder="1" applyAlignment="1">
      <alignment horizontal="left"/>
    </xf>
    <xf numFmtId="164" fontId="6" fillId="0" borderId="5" xfId="1" applyNumberFormat="1" applyFont="1" applyBorder="1" applyAlignment="1">
      <alignment horizontal="left"/>
    </xf>
    <xf numFmtId="3" fontId="6" fillId="0" borderId="8" xfId="0" applyNumberFormat="1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9" fontId="6" fillId="3" borderId="8" xfId="0" applyNumberFormat="1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14" fontId="6" fillId="0" borderId="4" xfId="0" applyNumberFormat="1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3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/>
    </xf>
    <xf numFmtId="9" fontId="7" fillId="5" borderId="8" xfId="0" applyNumberFormat="1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9" fontId="7" fillId="0" borderId="0" xfId="0" applyNumberFormat="1" applyFont="1" applyFill="1" applyBorder="1" applyAlignment="1">
      <alignment horizontal="left"/>
    </xf>
    <xf numFmtId="14" fontId="7" fillId="5" borderId="4" xfId="0" applyNumberFormat="1" applyFont="1" applyFill="1" applyBorder="1" applyAlignment="1">
      <alignment horizontal="left"/>
    </xf>
    <xf numFmtId="3" fontId="7" fillId="5" borderId="5" xfId="0" applyNumberFormat="1" applyFont="1" applyFill="1" applyBorder="1" applyAlignment="1">
      <alignment horizontal="left"/>
    </xf>
    <xf numFmtId="0" fontId="7" fillId="5" borderId="7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3" fontId="6" fillId="6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10" fontId="6" fillId="0" borderId="5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16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6" fillId="0" borderId="7" xfId="0" applyNumberFormat="1" applyFont="1" applyFill="1" applyBorder="1" applyAlignment="1">
      <alignment horizontal="left"/>
    </xf>
    <xf numFmtId="3" fontId="6" fillId="6" borderId="5" xfId="0" applyNumberFormat="1" applyFont="1" applyFill="1" applyBorder="1" applyAlignment="1">
      <alignment horizontal="left"/>
    </xf>
    <xf numFmtId="3" fontId="6" fillId="0" borderId="5" xfId="0" applyNumberFormat="1" applyFont="1" applyFill="1" applyBorder="1" applyAlignment="1">
      <alignment horizontal="left"/>
    </xf>
    <xf numFmtId="9" fontId="6" fillId="6" borderId="5" xfId="2" applyFont="1" applyFill="1" applyBorder="1" applyAlignment="1">
      <alignment horizontal="left"/>
    </xf>
    <xf numFmtId="3" fontId="6" fillId="6" borderId="8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14" fontId="7" fillId="6" borderId="4" xfId="0" applyNumberFormat="1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3" fontId="7" fillId="6" borderId="5" xfId="0" applyNumberFormat="1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left"/>
    </xf>
    <xf numFmtId="0" fontId="7" fillId="6" borderId="7" xfId="0" applyFont="1" applyFill="1" applyBorder="1" applyAlignment="1">
      <alignment horizontal="left"/>
    </xf>
    <xf numFmtId="0" fontId="7" fillId="6" borderId="8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6" fillId="6" borderId="5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9" fontId="6" fillId="0" borderId="5" xfId="2" applyFont="1" applyFill="1" applyBorder="1" applyAlignment="1">
      <alignment horizontal="left"/>
    </xf>
    <xf numFmtId="3" fontId="6" fillId="0" borderId="8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10" fontId="6" fillId="0" borderId="5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16" fontId="6" fillId="0" borderId="0" xfId="0" applyNumberFormat="1" applyFont="1" applyBorder="1" applyAlignment="1">
      <alignment horizontal="left"/>
    </xf>
    <xf numFmtId="0" fontId="10" fillId="5" borderId="4" xfId="0" applyFont="1" applyFill="1" applyBorder="1" applyAlignment="1">
      <alignment horizontal="left" indent="8"/>
    </xf>
    <xf numFmtId="0" fontId="6" fillId="5" borderId="0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10" fillId="5" borderId="6" xfId="0" applyFont="1" applyFill="1" applyBorder="1" applyAlignment="1">
      <alignment horizontal="left" indent="8"/>
    </xf>
    <xf numFmtId="0" fontId="6" fillId="5" borderId="7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" fontId="6" fillId="0" borderId="11" xfId="0" applyNumberFormat="1" applyFont="1" applyBorder="1" applyAlignment="1">
      <alignment horizontal="left"/>
    </xf>
    <xf numFmtId="14" fontId="7" fillId="0" borderId="4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9" fontId="16" fillId="6" borderId="5" xfId="2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2" fontId="6" fillId="0" borderId="8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6" fillId="6" borderId="0" xfId="0" applyFont="1" applyFill="1" applyAlignment="1">
      <alignment horizontal="left"/>
    </xf>
    <xf numFmtId="0" fontId="8" fillId="5" borderId="7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6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F31" sqref="F31"/>
    </sheetView>
  </sheetViews>
  <sheetFormatPr defaultRowHeight="15" x14ac:dyDescent="0.25"/>
  <cols>
    <col min="1" max="1" width="31.42578125" style="7" customWidth="1"/>
    <col min="2" max="2" width="11.5703125" style="7" bestFit="1" customWidth="1"/>
    <col min="3" max="3" width="9.140625" style="7"/>
    <col min="4" max="4" width="9.140625" style="7" customWidth="1"/>
    <col min="5" max="5" width="9.140625" style="7"/>
    <col min="6" max="6" width="9.140625" style="7" customWidth="1"/>
    <col min="7" max="7" width="9.140625" style="7"/>
    <col min="8" max="8" width="11.5703125" style="7" bestFit="1" customWidth="1"/>
    <col min="9" max="10" width="9.5703125" style="7" bestFit="1" customWidth="1"/>
    <col min="11" max="12" width="9.140625" style="7" customWidth="1"/>
    <col min="13" max="16384" width="9.140625" style="7"/>
  </cols>
  <sheetData>
    <row r="1" spans="1:13" ht="15.75" thickBot="1" x14ac:dyDescent="0.3">
      <c r="A1" s="250" t="s">
        <v>46</v>
      </c>
      <c r="B1" s="250"/>
      <c r="C1" s="250"/>
      <c r="D1" s="250"/>
    </row>
    <row r="2" spans="1:13" x14ac:dyDescent="0.25">
      <c r="A2" s="26" t="s">
        <v>40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7" t="s">
        <v>35</v>
      </c>
      <c r="J2" s="21"/>
      <c r="K2" s="251"/>
      <c r="L2" s="251"/>
      <c r="M2" s="251"/>
    </row>
    <row r="3" spans="1:13" x14ac:dyDescent="0.25">
      <c r="A3" s="27" t="s">
        <v>7</v>
      </c>
      <c r="B3" s="8">
        <v>503125</v>
      </c>
      <c r="C3" s="8">
        <v>2021206</v>
      </c>
      <c r="D3" s="8">
        <v>108886</v>
      </c>
      <c r="E3" s="8">
        <v>133473</v>
      </c>
      <c r="F3" s="8">
        <v>392791</v>
      </c>
      <c r="G3" s="28">
        <v>0</v>
      </c>
      <c r="H3" s="8">
        <v>100708</v>
      </c>
      <c r="I3" s="9">
        <f t="shared" ref="I3:I8" si="0">SUM(B3:H3)</f>
        <v>3260189</v>
      </c>
      <c r="J3" s="3"/>
      <c r="K3" s="10"/>
      <c r="L3" s="10"/>
      <c r="M3" s="29"/>
    </row>
    <row r="4" spans="1:13" x14ac:dyDescent="0.25">
      <c r="A4" s="27" t="s">
        <v>8</v>
      </c>
      <c r="B4" s="8">
        <v>714416</v>
      </c>
      <c r="C4" s="8">
        <v>2057962</v>
      </c>
      <c r="D4" s="8">
        <v>503224</v>
      </c>
      <c r="E4" s="8">
        <v>107905</v>
      </c>
      <c r="F4" s="8">
        <v>421640</v>
      </c>
      <c r="G4" s="8">
        <v>58092</v>
      </c>
      <c r="H4" s="8">
        <v>119676</v>
      </c>
      <c r="I4" s="9">
        <f t="shared" si="0"/>
        <v>3982915</v>
      </c>
      <c r="J4" s="1"/>
      <c r="K4" s="29"/>
      <c r="L4" s="10"/>
      <c r="M4" s="29"/>
    </row>
    <row r="5" spans="1:13" x14ac:dyDescent="0.25">
      <c r="A5" s="27" t="s">
        <v>9</v>
      </c>
      <c r="B5" s="8">
        <v>3974177</v>
      </c>
      <c r="C5" s="8">
        <v>229037</v>
      </c>
      <c r="D5" s="8">
        <v>403280</v>
      </c>
      <c r="E5" s="8">
        <v>103000</v>
      </c>
      <c r="F5" s="8">
        <v>28185</v>
      </c>
      <c r="G5" s="8">
        <v>318025</v>
      </c>
      <c r="H5" s="8">
        <v>19185</v>
      </c>
      <c r="I5" s="9">
        <f t="shared" si="0"/>
        <v>5074889</v>
      </c>
      <c r="J5" s="28"/>
      <c r="K5" s="29"/>
      <c r="L5" s="10"/>
      <c r="M5" s="29"/>
    </row>
    <row r="6" spans="1:13" x14ac:dyDescent="0.25">
      <c r="A6" s="27" t="s">
        <v>10</v>
      </c>
      <c r="B6" s="8">
        <v>4182049</v>
      </c>
      <c r="C6" s="8">
        <v>391623</v>
      </c>
      <c r="D6" s="8">
        <v>402376</v>
      </c>
      <c r="E6" s="8">
        <v>155301</v>
      </c>
      <c r="F6" s="28">
        <v>0</v>
      </c>
      <c r="G6" s="8">
        <v>299532</v>
      </c>
      <c r="H6" s="8">
        <v>10000</v>
      </c>
      <c r="I6" s="9">
        <f t="shared" si="0"/>
        <v>5440881</v>
      </c>
      <c r="J6" s="28"/>
      <c r="K6" s="28"/>
      <c r="L6" s="28"/>
    </row>
    <row r="7" spans="1:13" x14ac:dyDescent="0.25">
      <c r="A7" s="27" t="s">
        <v>31</v>
      </c>
      <c r="B7" s="8">
        <v>-207872</v>
      </c>
      <c r="C7" s="8">
        <v>-162586</v>
      </c>
      <c r="D7" s="28">
        <v>904</v>
      </c>
      <c r="E7" s="8">
        <v>-52301</v>
      </c>
      <c r="F7" s="8">
        <v>28185</v>
      </c>
      <c r="G7" s="8">
        <v>18493</v>
      </c>
      <c r="H7" s="8">
        <v>9185</v>
      </c>
      <c r="I7" s="9">
        <f t="shared" si="0"/>
        <v>-365992</v>
      </c>
      <c r="J7" s="28"/>
      <c r="K7" s="28"/>
      <c r="L7" s="28"/>
    </row>
    <row r="8" spans="1:13" ht="15.75" thickBot="1" x14ac:dyDescent="0.3">
      <c r="A8" s="12" t="s">
        <v>11</v>
      </c>
      <c r="B8" s="13">
        <v>499894</v>
      </c>
      <c r="C8" s="13">
        <v>1895376</v>
      </c>
      <c r="D8" s="13">
        <v>504128</v>
      </c>
      <c r="E8" s="13">
        <v>55604</v>
      </c>
      <c r="F8" s="13">
        <v>449825</v>
      </c>
      <c r="G8" s="13">
        <v>76585</v>
      </c>
      <c r="H8" s="13">
        <v>128861</v>
      </c>
      <c r="I8" s="14">
        <f t="shared" si="0"/>
        <v>3610273</v>
      </c>
      <c r="J8" s="28"/>
      <c r="K8" s="28"/>
      <c r="L8" s="28"/>
    </row>
    <row r="9" spans="1:13" ht="15.75" thickBot="1" x14ac:dyDescent="0.3">
      <c r="A9" s="27"/>
      <c r="B9" s="8"/>
      <c r="C9" s="8"/>
      <c r="D9" s="8"/>
      <c r="E9" s="8"/>
      <c r="F9" s="8"/>
      <c r="G9" s="8"/>
      <c r="H9" s="8"/>
      <c r="I9" s="8"/>
      <c r="J9" s="28"/>
      <c r="K9" s="28"/>
      <c r="L9" s="28"/>
    </row>
    <row r="10" spans="1:13" ht="30" x14ac:dyDescent="0.25">
      <c r="A10" s="46" t="s">
        <v>56</v>
      </c>
      <c r="B10" s="16" t="s">
        <v>16</v>
      </c>
      <c r="C10" s="25" t="s">
        <v>45</v>
      </c>
      <c r="D10" s="18" t="s">
        <v>33</v>
      </c>
      <c r="F10" s="248" t="s">
        <v>57</v>
      </c>
      <c r="G10" s="249"/>
      <c r="H10" s="249"/>
      <c r="I10" s="16" t="s">
        <v>16</v>
      </c>
      <c r="J10" s="25" t="s">
        <v>44</v>
      </c>
      <c r="K10" s="18" t="s">
        <v>34</v>
      </c>
    </row>
    <row r="11" spans="1:13" x14ac:dyDescent="0.25">
      <c r="A11" s="27" t="s">
        <v>12</v>
      </c>
      <c r="B11" s="10">
        <v>3974177</v>
      </c>
      <c r="C11" s="10">
        <v>2496755</v>
      </c>
      <c r="D11" s="2">
        <f>C11/B11</f>
        <v>0.62824453968708494</v>
      </c>
      <c r="F11" s="252" t="s">
        <v>12</v>
      </c>
      <c r="G11" s="253"/>
      <c r="H11" s="253"/>
      <c r="I11" s="8">
        <v>4182049</v>
      </c>
      <c r="J11" s="8">
        <v>2281889</v>
      </c>
      <c r="K11" s="2">
        <f>J11/I11</f>
        <v>0.54563899179564845</v>
      </c>
    </row>
    <row r="12" spans="1:13" x14ac:dyDescent="0.25">
      <c r="A12" s="27" t="s">
        <v>13</v>
      </c>
      <c r="B12" s="10">
        <v>229037</v>
      </c>
      <c r="C12" s="10">
        <v>239604</v>
      </c>
      <c r="D12" s="2">
        <f t="shared" ref="D12:D18" si="1">C12/B12</f>
        <v>1.0461366504101957</v>
      </c>
      <c r="F12" s="252" t="s">
        <v>13</v>
      </c>
      <c r="G12" s="253"/>
      <c r="H12" s="253"/>
      <c r="I12" s="8">
        <v>391623</v>
      </c>
      <c r="J12" s="10">
        <v>283307</v>
      </c>
      <c r="K12" s="2">
        <f>J12/I12</f>
        <v>0.72341767465138662</v>
      </c>
    </row>
    <row r="13" spans="1:13" x14ac:dyDescent="0.25">
      <c r="A13" s="27" t="s">
        <v>14</v>
      </c>
      <c r="B13" s="10">
        <v>403280</v>
      </c>
      <c r="C13" s="10">
        <v>166812</v>
      </c>
      <c r="D13" s="2">
        <f t="shared" si="1"/>
        <v>0.41363816703035111</v>
      </c>
      <c r="F13" s="252" t="s">
        <v>14</v>
      </c>
      <c r="G13" s="253"/>
      <c r="H13" s="253"/>
      <c r="I13" s="8">
        <v>402376</v>
      </c>
      <c r="J13" s="8">
        <v>294115</v>
      </c>
      <c r="K13" s="2">
        <f>J13/I13</f>
        <v>0.73094568264508819</v>
      </c>
    </row>
    <row r="14" spans="1:13" x14ac:dyDescent="0.25">
      <c r="A14" s="27" t="s">
        <v>3</v>
      </c>
      <c r="B14" s="10">
        <v>103000</v>
      </c>
      <c r="C14" s="10">
        <v>101062</v>
      </c>
      <c r="D14" s="2">
        <f t="shared" si="1"/>
        <v>0.98118446601941745</v>
      </c>
      <c r="F14" s="254" t="s">
        <v>3</v>
      </c>
      <c r="G14" s="255"/>
      <c r="H14" s="255"/>
      <c r="I14" s="8">
        <v>155301</v>
      </c>
      <c r="J14" s="8">
        <v>84211</v>
      </c>
      <c r="K14" s="2">
        <f>J14/I14</f>
        <v>0.54224377177223582</v>
      </c>
    </row>
    <row r="15" spans="1:13" x14ac:dyDescent="0.25">
      <c r="A15" s="27" t="s">
        <v>15</v>
      </c>
      <c r="B15" s="10">
        <v>28185</v>
      </c>
      <c r="C15" s="10">
        <v>24739</v>
      </c>
      <c r="D15" s="2">
        <f t="shared" si="1"/>
        <v>0.87773638460173853</v>
      </c>
      <c r="F15" s="254" t="s">
        <v>15</v>
      </c>
      <c r="G15" s="255"/>
      <c r="H15" s="255"/>
      <c r="I15" s="10" t="s">
        <v>25</v>
      </c>
      <c r="J15" s="10" t="s">
        <v>25</v>
      </c>
      <c r="K15" s="2"/>
    </row>
    <row r="16" spans="1:13" x14ac:dyDescent="0.25">
      <c r="A16" s="27" t="s">
        <v>5</v>
      </c>
      <c r="B16" s="10">
        <v>318025</v>
      </c>
      <c r="C16" s="10">
        <v>318449</v>
      </c>
      <c r="D16" s="2">
        <f t="shared" si="1"/>
        <v>1.0013332285197705</v>
      </c>
      <c r="F16" s="254" t="s">
        <v>5</v>
      </c>
      <c r="G16" s="255"/>
      <c r="H16" s="255"/>
      <c r="I16" s="10">
        <v>299532</v>
      </c>
      <c r="J16" s="10">
        <v>205516</v>
      </c>
      <c r="K16" s="2">
        <f>J16/I16</f>
        <v>0.68612368628393627</v>
      </c>
    </row>
    <row r="17" spans="1:11" x14ac:dyDescent="0.25">
      <c r="A17" s="27" t="s">
        <v>6</v>
      </c>
      <c r="B17" s="10">
        <v>19185</v>
      </c>
      <c r="C17" s="10">
        <v>18991</v>
      </c>
      <c r="D17" s="2">
        <f t="shared" si="1"/>
        <v>0.98988793328120928</v>
      </c>
      <c r="F17" s="254" t="s">
        <v>6</v>
      </c>
      <c r="G17" s="255"/>
      <c r="H17" s="255"/>
      <c r="I17" s="10">
        <v>10000</v>
      </c>
      <c r="J17" s="10">
        <v>0</v>
      </c>
      <c r="K17" s="2">
        <f>J17/I17</f>
        <v>0</v>
      </c>
    </row>
    <row r="18" spans="1:11" ht="15.75" thickBot="1" x14ac:dyDescent="0.3">
      <c r="A18" s="12" t="s">
        <v>17</v>
      </c>
      <c r="B18" s="13">
        <f>SUM(B11:B17)</f>
        <v>5074889</v>
      </c>
      <c r="C18" s="13">
        <f>SUM(C11:C17)</f>
        <v>3366412</v>
      </c>
      <c r="D18" s="5">
        <f t="shared" si="1"/>
        <v>0.66334692246470806</v>
      </c>
      <c r="F18" s="256" t="s">
        <v>21</v>
      </c>
      <c r="G18" s="257"/>
      <c r="H18" s="257"/>
      <c r="I18" s="13">
        <f>SUM(I11:I17)</f>
        <v>5440881</v>
      </c>
      <c r="J18" s="38">
        <f>SUM(J11:J17)</f>
        <v>3149038</v>
      </c>
      <c r="K18" s="5">
        <f>J18/I18</f>
        <v>0.578773547886822</v>
      </c>
    </row>
    <row r="19" spans="1:11" x14ac:dyDescent="0.25">
      <c r="A19" s="32" t="s">
        <v>47</v>
      </c>
      <c r="B19" s="16" t="s">
        <v>20</v>
      </c>
      <c r="C19" s="16" t="s">
        <v>19</v>
      </c>
      <c r="D19" s="17"/>
      <c r="F19" s="248" t="s">
        <v>41</v>
      </c>
      <c r="G19" s="249"/>
      <c r="H19" s="17"/>
    </row>
    <row r="20" spans="1:11" x14ac:dyDescent="0.25">
      <c r="A20" s="27" t="s">
        <v>12</v>
      </c>
      <c r="B20" s="8">
        <v>317975</v>
      </c>
      <c r="C20" s="8">
        <v>337064</v>
      </c>
      <c r="D20" s="9">
        <f>B20-C20</f>
        <v>-19089</v>
      </c>
      <c r="F20" s="252" t="s">
        <v>22</v>
      </c>
      <c r="G20" s="253"/>
      <c r="H20" s="15">
        <v>2.02</v>
      </c>
    </row>
    <row r="21" spans="1:11" x14ac:dyDescent="0.25">
      <c r="A21" s="27" t="s">
        <v>13</v>
      </c>
      <c r="B21" s="37">
        <v>29011</v>
      </c>
      <c r="C21" s="8">
        <v>28590</v>
      </c>
      <c r="D21" s="9">
        <f t="shared" ref="D21:D27" si="2">B21-C21</f>
        <v>421</v>
      </c>
      <c r="F21" s="252" t="s">
        <v>23</v>
      </c>
      <c r="G21" s="253"/>
      <c r="H21" s="9">
        <v>6841</v>
      </c>
    </row>
    <row r="22" spans="1:11" ht="15.75" thickBot="1" x14ac:dyDescent="0.3">
      <c r="A22" s="27" t="s">
        <v>14</v>
      </c>
      <c r="B22" s="8">
        <v>80495</v>
      </c>
      <c r="C22" s="8">
        <v>25745</v>
      </c>
      <c r="D22" s="9">
        <f t="shared" si="2"/>
        <v>54750</v>
      </c>
      <c r="F22" s="254" t="s">
        <v>24</v>
      </c>
      <c r="G22" s="255"/>
      <c r="H22" s="9">
        <v>40185</v>
      </c>
    </row>
    <row r="23" spans="1:11" x14ac:dyDescent="0.25">
      <c r="A23" s="27" t="s">
        <v>3</v>
      </c>
      <c r="B23" s="10">
        <v>2662</v>
      </c>
      <c r="C23" s="10">
        <v>14488</v>
      </c>
      <c r="D23" s="9">
        <f t="shared" si="2"/>
        <v>-11826</v>
      </c>
      <c r="F23" s="248" t="s">
        <v>42</v>
      </c>
      <c r="G23" s="249"/>
      <c r="H23" s="19" t="s">
        <v>26</v>
      </c>
      <c r="I23" s="19" t="s">
        <v>27</v>
      </c>
      <c r="J23" s="20" t="s">
        <v>28</v>
      </c>
    </row>
    <row r="24" spans="1:11" x14ac:dyDescent="0.25">
      <c r="A24" s="27" t="s">
        <v>15</v>
      </c>
      <c r="B24" s="10">
        <v>1297</v>
      </c>
      <c r="C24" s="10"/>
      <c r="D24" s="9">
        <f t="shared" si="2"/>
        <v>1297</v>
      </c>
      <c r="F24" s="258" t="s">
        <v>48</v>
      </c>
      <c r="G24" s="253"/>
      <c r="H24" s="8">
        <v>111317</v>
      </c>
      <c r="I24" s="8">
        <v>2890</v>
      </c>
      <c r="J24" s="9">
        <v>4733</v>
      </c>
    </row>
    <row r="25" spans="1:11" x14ac:dyDescent="0.25">
      <c r="A25" s="27" t="s">
        <v>5</v>
      </c>
      <c r="B25" s="10">
        <v>6100</v>
      </c>
      <c r="C25" s="8">
        <v>19757</v>
      </c>
      <c r="D25" s="9">
        <f t="shared" si="2"/>
        <v>-13657</v>
      </c>
      <c r="F25" s="264" t="s">
        <v>22</v>
      </c>
      <c r="G25" s="265"/>
      <c r="H25" s="29">
        <v>1.7</v>
      </c>
      <c r="I25" s="4">
        <v>0.27700000000000002</v>
      </c>
      <c r="J25" s="11">
        <v>0.78</v>
      </c>
    </row>
    <row r="26" spans="1:11" x14ac:dyDescent="0.25">
      <c r="A26" s="27" t="s">
        <v>6</v>
      </c>
      <c r="B26" s="10">
        <v>475</v>
      </c>
      <c r="C26" s="10"/>
      <c r="D26" s="9">
        <f t="shared" si="2"/>
        <v>475</v>
      </c>
      <c r="F26" s="258" t="s">
        <v>49</v>
      </c>
      <c r="G26" s="253"/>
      <c r="H26" s="3">
        <v>161</v>
      </c>
      <c r="I26" s="3">
        <v>0.62</v>
      </c>
      <c r="J26" s="30">
        <v>0.31</v>
      </c>
    </row>
    <row r="27" spans="1:11" ht="15.75" thickBot="1" x14ac:dyDescent="0.3">
      <c r="A27" s="12" t="s">
        <v>18</v>
      </c>
      <c r="B27" s="13">
        <f>SUM(B20:B26)</f>
        <v>438015</v>
      </c>
      <c r="C27" s="13">
        <f>SUM(C20:C26)</f>
        <v>425644</v>
      </c>
      <c r="D27" s="14">
        <f t="shared" si="2"/>
        <v>12371</v>
      </c>
      <c r="F27" s="259" t="s">
        <v>32</v>
      </c>
      <c r="G27" s="260"/>
      <c r="H27" s="13">
        <v>111478</v>
      </c>
      <c r="I27" s="13">
        <v>2891</v>
      </c>
      <c r="J27" s="14">
        <v>4733</v>
      </c>
    </row>
    <row r="28" spans="1:11" ht="15.75" thickBot="1" x14ac:dyDescent="0.3">
      <c r="F28" s="253"/>
      <c r="G28" s="253"/>
      <c r="H28" s="28"/>
      <c r="I28" s="28"/>
      <c r="J28" s="8"/>
    </row>
    <row r="29" spans="1:11" ht="15.75" x14ac:dyDescent="0.25">
      <c r="A29" s="6" t="s">
        <v>29</v>
      </c>
      <c r="C29" s="261" t="s">
        <v>43</v>
      </c>
      <c r="D29" s="262"/>
      <c r="E29" s="262"/>
      <c r="F29" s="262"/>
      <c r="G29" s="263"/>
      <c r="H29" s="8"/>
      <c r="I29" s="31"/>
      <c r="J29" s="8"/>
    </row>
    <row r="30" spans="1:11" ht="16.5" thickBot="1" x14ac:dyDescent="0.3">
      <c r="A30" s="24" t="s">
        <v>30</v>
      </c>
      <c r="C30" s="27"/>
      <c r="D30" s="3" t="s">
        <v>36</v>
      </c>
      <c r="E30" s="3" t="s">
        <v>39</v>
      </c>
      <c r="F30" s="8">
        <f>I4</f>
        <v>3982915</v>
      </c>
      <c r="G30" s="15"/>
    </row>
    <row r="31" spans="1:11" x14ac:dyDescent="0.25">
      <c r="C31" s="27"/>
      <c r="D31" s="3" t="s">
        <v>38</v>
      </c>
      <c r="E31" s="3" t="s">
        <v>39</v>
      </c>
      <c r="F31" s="10">
        <f>C18-J18</f>
        <v>217374</v>
      </c>
      <c r="G31" s="15"/>
    </row>
    <row r="32" spans="1:11" ht="15.75" thickBot="1" x14ac:dyDescent="0.3">
      <c r="C32" s="12"/>
      <c r="D32" s="22" t="s">
        <v>37</v>
      </c>
      <c r="E32" s="22" t="s">
        <v>39</v>
      </c>
      <c r="F32" s="13">
        <f>F30+F31</f>
        <v>4200289</v>
      </c>
      <c r="G32" s="23"/>
    </row>
  </sheetData>
  <mergeCells count="22">
    <mergeCell ref="F26:G26"/>
    <mergeCell ref="F27:G27"/>
    <mergeCell ref="F28:G28"/>
    <mergeCell ref="C29:G29"/>
    <mergeCell ref="F20:G20"/>
    <mergeCell ref="F21:G21"/>
    <mergeCell ref="F22:G22"/>
    <mergeCell ref="F23:G23"/>
    <mergeCell ref="F24:G24"/>
    <mergeCell ref="F25:G25"/>
    <mergeCell ref="F19:G19"/>
    <mergeCell ref="A1:D1"/>
    <mergeCell ref="K2:M2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</mergeCells>
  <printOptions gridLines="1"/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M34" sqref="M34"/>
    </sheetView>
  </sheetViews>
  <sheetFormatPr defaultRowHeight="12.75" x14ac:dyDescent="0.2"/>
  <cols>
    <col min="1" max="8" width="9.140625" style="126"/>
    <col min="9" max="10" width="9.140625" style="126" customWidth="1"/>
    <col min="11" max="11" width="10.42578125" style="126" customWidth="1"/>
    <col min="12" max="12" width="9.42578125" style="126" bestFit="1" customWidth="1"/>
    <col min="13" max="16384" width="9.140625" style="126"/>
  </cols>
  <sheetData>
    <row r="1" spans="1:14" ht="21.75" thickBot="1" x14ac:dyDescent="0.4">
      <c r="A1" s="277" t="s">
        <v>58</v>
      </c>
      <c r="B1" s="277"/>
      <c r="C1" s="277"/>
      <c r="D1" s="277"/>
      <c r="E1" s="51"/>
    </row>
    <row r="2" spans="1:14" x14ac:dyDescent="0.2">
      <c r="A2" s="278" t="s">
        <v>59</v>
      </c>
      <c r="B2" s="279"/>
      <c r="C2" s="279"/>
      <c r="D2" s="127" t="s">
        <v>0</v>
      </c>
      <c r="E2" s="127" t="s">
        <v>1</v>
      </c>
      <c r="F2" s="127" t="s">
        <v>2</v>
      </c>
      <c r="G2" s="127" t="s">
        <v>60</v>
      </c>
      <c r="H2" s="127" t="s">
        <v>4</v>
      </c>
      <c r="I2" s="127" t="s">
        <v>61</v>
      </c>
      <c r="J2" s="127" t="s">
        <v>6</v>
      </c>
      <c r="K2" s="89" t="s">
        <v>35</v>
      </c>
      <c r="M2" s="128" t="s">
        <v>76</v>
      </c>
      <c r="N2" s="129">
        <v>2011</v>
      </c>
    </row>
    <row r="3" spans="1:14" x14ac:dyDescent="0.2">
      <c r="A3" s="268" t="s">
        <v>65</v>
      </c>
      <c r="B3" s="269"/>
      <c r="C3" s="269"/>
      <c r="D3" s="54">
        <v>503125</v>
      </c>
      <c r="E3" s="54">
        <v>2021206</v>
      </c>
      <c r="F3" s="54">
        <v>108886</v>
      </c>
      <c r="G3" s="54">
        <v>133473</v>
      </c>
      <c r="H3" s="54">
        <v>392791</v>
      </c>
      <c r="I3" s="125">
        <v>0</v>
      </c>
      <c r="J3" s="54">
        <v>100708</v>
      </c>
      <c r="K3" s="56">
        <f t="shared" ref="K3:K8" si="0">SUM(D3:J3)</f>
        <v>3260189</v>
      </c>
      <c r="M3" s="92" t="s">
        <v>77</v>
      </c>
      <c r="N3" s="93" t="s">
        <v>99</v>
      </c>
    </row>
    <row r="4" spans="1:14" ht="13.5" thickBot="1" x14ac:dyDescent="0.25">
      <c r="A4" s="268" t="s">
        <v>66</v>
      </c>
      <c r="B4" s="269"/>
      <c r="C4" s="269"/>
      <c r="D4" s="54">
        <v>714416</v>
      </c>
      <c r="E4" s="54">
        <v>2057962</v>
      </c>
      <c r="F4" s="54">
        <v>503224</v>
      </c>
      <c r="G4" s="54">
        <v>107905</v>
      </c>
      <c r="H4" s="54">
        <v>421640</v>
      </c>
      <c r="I4" s="54">
        <v>58092</v>
      </c>
      <c r="J4" s="54">
        <v>119676</v>
      </c>
      <c r="K4" s="56">
        <f t="shared" si="0"/>
        <v>3982915</v>
      </c>
      <c r="M4" s="94" t="s">
        <v>70</v>
      </c>
      <c r="N4" s="95">
        <v>0.42</v>
      </c>
    </row>
    <row r="5" spans="1:14" x14ac:dyDescent="0.2">
      <c r="A5" s="268" t="s">
        <v>93</v>
      </c>
      <c r="B5" s="269"/>
      <c r="C5" s="269"/>
      <c r="D5" s="54">
        <v>747949</v>
      </c>
      <c r="E5" s="54">
        <v>1865469</v>
      </c>
      <c r="F5" s="54">
        <v>256906</v>
      </c>
      <c r="G5" s="54">
        <v>45392</v>
      </c>
      <c r="H5" s="54">
        <v>450740</v>
      </c>
      <c r="I5" s="54">
        <v>51538</v>
      </c>
      <c r="J5" s="54">
        <v>139798</v>
      </c>
      <c r="K5" s="56">
        <f>SUM(D5:J5)</f>
        <v>3557792</v>
      </c>
      <c r="M5" s="97"/>
      <c r="N5" s="98"/>
    </row>
    <row r="6" spans="1:14" x14ac:dyDescent="0.2">
      <c r="A6" s="268" t="s">
        <v>90</v>
      </c>
      <c r="B6" s="269"/>
      <c r="C6" s="269"/>
      <c r="D6" s="54">
        <v>3988098</v>
      </c>
      <c r="E6" s="54">
        <v>255525</v>
      </c>
      <c r="F6" s="54">
        <v>321003</v>
      </c>
      <c r="G6" s="54">
        <v>148000</v>
      </c>
      <c r="H6" s="54">
        <v>29684</v>
      </c>
      <c r="I6" s="54">
        <v>254000</v>
      </c>
      <c r="J6" s="54">
        <v>19684</v>
      </c>
      <c r="K6" s="121">
        <f>SUM(D6:J6)</f>
        <v>5015994</v>
      </c>
    </row>
    <row r="7" spans="1:14" x14ac:dyDescent="0.2">
      <c r="A7" s="268" t="s">
        <v>91</v>
      </c>
      <c r="B7" s="269"/>
      <c r="C7" s="269"/>
      <c r="D7" s="54">
        <v>3861659</v>
      </c>
      <c r="E7" s="54">
        <v>391185</v>
      </c>
      <c r="F7" s="54">
        <v>443243</v>
      </c>
      <c r="G7" s="54">
        <v>143107</v>
      </c>
      <c r="H7" s="125">
        <v>0</v>
      </c>
      <c r="I7" s="54">
        <v>275303</v>
      </c>
      <c r="J7" s="54">
        <v>0</v>
      </c>
      <c r="K7" s="121">
        <f>SUM(D7:J7)</f>
        <v>5114497</v>
      </c>
    </row>
    <row r="8" spans="1:14" x14ac:dyDescent="0.2">
      <c r="A8" s="268" t="s">
        <v>62</v>
      </c>
      <c r="B8" s="269"/>
      <c r="C8" s="269"/>
      <c r="D8" s="54">
        <f t="shared" ref="D8:J8" si="1">D6-D7</f>
        <v>126439</v>
      </c>
      <c r="E8" s="54">
        <f t="shared" si="1"/>
        <v>-135660</v>
      </c>
      <c r="F8" s="54">
        <f t="shared" si="1"/>
        <v>-122240</v>
      </c>
      <c r="G8" s="54">
        <f t="shared" si="1"/>
        <v>4893</v>
      </c>
      <c r="H8" s="54">
        <f t="shared" si="1"/>
        <v>29684</v>
      </c>
      <c r="I8" s="54">
        <f t="shared" si="1"/>
        <v>-21303</v>
      </c>
      <c r="J8" s="54">
        <f t="shared" si="1"/>
        <v>19684</v>
      </c>
      <c r="K8" s="122">
        <f t="shared" si="0"/>
        <v>-98503</v>
      </c>
    </row>
    <row r="9" spans="1:14" ht="13.5" thickBot="1" x14ac:dyDescent="0.25">
      <c r="A9" s="273" t="s">
        <v>86</v>
      </c>
      <c r="B9" s="274"/>
      <c r="C9" s="274"/>
      <c r="D9" s="57">
        <f t="shared" ref="D9:J9" si="2">D5+D8</f>
        <v>874388</v>
      </c>
      <c r="E9" s="57">
        <f t="shared" si="2"/>
        <v>1729809</v>
      </c>
      <c r="F9" s="57">
        <f t="shared" si="2"/>
        <v>134666</v>
      </c>
      <c r="G9" s="57">
        <f t="shared" si="2"/>
        <v>50285</v>
      </c>
      <c r="H9" s="57">
        <f t="shared" si="2"/>
        <v>480424</v>
      </c>
      <c r="I9" s="57">
        <f t="shared" si="2"/>
        <v>30235</v>
      </c>
      <c r="J9" s="57">
        <f t="shared" si="2"/>
        <v>159482</v>
      </c>
      <c r="K9" s="60">
        <f>SUM(D9:J9)</f>
        <v>3459289</v>
      </c>
    </row>
    <row r="10" spans="1:14" x14ac:dyDescent="0.2">
      <c r="A10" s="278" t="s">
        <v>67</v>
      </c>
      <c r="B10" s="279"/>
      <c r="C10" s="127" t="s">
        <v>16</v>
      </c>
      <c r="D10" s="127" t="s">
        <v>68</v>
      </c>
      <c r="E10" s="89" t="s">
        <v>70</v>
      </c>
      <c r="F10" s="278" t="s">
        <v>71</v>
      </c>
      <c r="G10" s="279"/>
      <c r="H10" s="127" t="s">
        <v>16</v>
      </c>
      <c r="I10" s="127" t="s">
        <v>72</v>
      </c>
      <c r="J10" s="89" t="s">
        <v>70</v>
      </c>
      <c r="K10" s="278" t="s">
        <v>75</v>
      </c>
      <c r="L10" s="279"/>
      <c r="M10" s="127" t="s">
        <v>76</v>
      </c>
      <c r="N10" s="89" t="s">
        <v>18</v>
      </c>
    </row>
    <row r="11" spans="1:14" x14ac:dyDescent="0.2">
      <c r="A11" s="268" t="s">
        <v>12</v>
      </c>
      <c r="B11" s="269"/>
      <c r="C11" s="119">
        <v>3988098</v>
      </c>
      <c r="D11" s="54">
        <v>2147064</v>
      </c>
      <c r="E11" s="123">
        <f>D11/C11</f>
        <v>0.53836791372729553</v>
      </c>
      <c r="F11" s="268" t="s">
        <v>73</v>
      </c>
      <c r="G11" s="269"/>
      <c r="H11" s="119">
        <v>3861659</v>
      </c>
      <c r="I11" s="54">
        <v>1672332</v>
      </c>
      <c r="J11" s="123">
        <f>I11/H11</f>
        <v>0.43306050586030514</v>
      </c>
      <c r="K11" s="268" t="s">
        <v>12</v>
      </c>
      <c r="L11" s="269"/>
      <c r="M11" s="54">
        <f>D11-I11</f>
        <v>474732</v>
      </c>
      <c r="N11" s="121">
        <f>D5+M11</f>
        <v>1222681</v>
      </c>
    </row>
    <row r="12" spans="1:14" x14ac:dyDescent="0.2">
      <c r="A12" s="268" t="s">
        <v>13</v>
      </c>
      <c r="B12" s="269"/>
      <c r="C12" s="119">
        <v>255525</v>
      </c>
      <c r="D12" s="54">
        <v>237047</v>
      </c>
      <c r="E12" s="123">
        <f t="shared" ref="E12:E18" si="3">D12/C12</f>
        <v>0.92768613638587227</v>
      </c>
      <c r="F12" s="268" t="s">
        <v>13</v>
      </c>
      <c r="G12" s="269"/>
      <c r="H12" s="54">
        <f>E7</f>
        <v>391185</v>
      </c>
      <c r="I12" s="54">
        <v>141084</v>
      </c>
      <c r="J12" s="123">
        <f t="shared" ref="J12:J18" si="4">I12/H12</f>
        <v>0.36065800069021053</v>
      </c>
      <c r="K12" s="268" t="s">
        <v>13</v>
      </c>
      <c r="L12" s="269"/>
      <c r="M12" s="54">
        <f t="shared" ref="M12:M18" si="5">D12-I12</f>
        <v>95963</v>
      </c>
      <c r="N12" s="121">
        <f>E5+M12</f>
        <v>1961432</v>
      </c>
    </row>
    <row r="13" spans="1:14" x14ac:dyDescent="0.2">
      <c r="A13" s="268" t="s">
        <v>14</v>
      </c>
      <c r="B13" s="269"/>
      <c r="C13" s="119">
        <v>321003</v>
      </c>
      <c r="D13" s="54">
        <v>293239</v>
      </c>
      <c r="E13" s="123">
        <f t="shared" si="3"/>
        <v>0.91350859649286764</v>
      </c>
      <c r="F13" s="268" t="s">
        <v>14</v>
      </c>
      <c r="G13" s="269"/>
      <c r="H13" s="54">
        <f>F7</f>
        <v>443243</v>
      </c>
      <c r="I13" s="54">
        <v>262470</v>
      </c>
      <c r="J13" s="123">
        <f t="shared" si="4"/>
        <v>0.59215825179416259</v>
      </c>
      <c r="K13" s="268" t="s">
        <v>14</v>
      </c>
      <c r="L13" s="269"/>
      <c r="M13" s="54">
        <f t="shared" si="5"/>
        <v>30769</v>
      </c>
      <c r="N13" s="121">
        <f>F5+M13</f>
        <v>287675</v>
      </c>
    </row>
    <row r="14" spans="1:14" x14ac:dyDescent="0.2">
      <c r="A14" s="268" t="s">
        <v>3</v>
      </c>
      <c r="B14" s="269"/>
      <c r="C14" s="54">
        <f>G6</f>
        <v>148000</v>
      </c>
      <c r="D14" s="54">
        <v>142741</v>
      </c>
      <c r="E14" s="123">
        <f t="shared" si="3"/>
        <v>0.9644662162162162</v>
      </c>
      <c r="F14" s="268" t="s">
        <v>3</v>
      </c>
      <c r="G14" s="269"/>
      <c r="H14" s="119">
        <v>143107</v>
      </c>
      <c r="I14" s="54">
        <v>73854</v>
      </c>
      <c r="J14" s="123">
        <f t="shared" si="4"/>
        <v>0.51607538415311616</v>
      </c>
      <c r="K14" s="268" t="s">
        <v>3</v>
      </c>
      <c r="L14" s="269"/>
      <c r="M14" s="54">
        <f t="shared" si="5"/>
        <v>68887</v>
      </c>
      <c r="N14" s="121">
        <f>G5+M14</f>
        <v>114279</v>
      </c>
    </row>
    <row r="15" spans="1:14" x14ac:dyDescent="0.2">
      <c r="A15" s="268" t="s">
        <v>15</v>
      </c>
      <c r="B15" s="269"/>
      <c r="C15" s="54">
        <f>H6</f>
        <v>29684</v>
      </c>
      <c r="D15" s="54">
        <v>24250</v>
      </c>
      <c r="E15" s="123">
        <f t="shared" si="3"/>
        <v>0.81693841800296452</v>
      </c>
      <c r="F15" s="268" t="s">
        <v>15</v>
      </c>
      <c r="G15" s="269"/>
      <c r="H15" s="125">
        <f>H7</f>
        <v>0</v>
      </c>
      <c r="I15" s="125">
        <v>0</v>
      </c>
      <c r="J15" s="123" t="e">
        <f t="shared" si="4"/>
        <v>#DIV/0!</v>
      </c>
      <c r="K15" s="268" t="s">
        <v>15</v>
      </c>
      <c r="L15" s="269"/>
      <c r="M15" s="54">
        <f t="shared" si="5"/>
        <v>24250</v>
      </c>
      <c r="N15" s="121">
        <f>H5+M15</f>
        <v>474990</v>
      </c>
    </row>
    <row r="16" spans="1:14" x14ac:dyDescent="0.2">
      <c r="A16" s="268" t="s">
        <v>5</v>
      </c>
      <c r="B16" s="269"/>
      <c r="C16" s="54">
        <f>I6</f>
        <v>254000</v>
      </c>
      <c r="D16" s="54">
        <v>252760</v>
      </c>
      <c r="E16" s="123">
        <f t="shared" si="3"/>
        <v>0.99511811023622043</v>
      </c>
      <c r="F16" s="268" t="s">
        <v>5</v>
      </c>
      <c r="G16" s="269"/>
      <c r="H16" s="119">
        <v>275303</v>
      </c>
      <c r="I16" s="54">
        <v>121783</v>
      </c>
      <c r="J16" s="123">
        <f t="shared" si="4"/>
        <v>0.4423598725767609</v>
      </c>
      <c r="K16" s="268" t="s">
        <v>5</v>
      </c>
      <c r="L16" s="269"/>
      <c r="M16" s="54">
        <f t="shared" si="5"/>
        <v>130977</v>
      </c>
      <c r="N16" s="121">
        <f>I5+M16</f>
        <v>182515</v>
      </c>
    </row>
    <row r="17" spans="1:14" x14ac:dyDescent="0.2">
      <c r="A17" s="268" t="s">
        <v>6</v>
      </c>
      <c r="B17" s="269"/>
      <c r="C17" s="54">
        <f>J6</f>
        <v>19684</v>
      </c>
      <c r="D17" s="54">
        <v>21166</v>
      </c>
      <c r="E17" s="123">
        <f t="shared" si="3"/>
        <v>1.0752895752895753</v>
      </c>
      <c r="F17" s="268" t="s">
        <v>6</v>
      </c>
      <c r="G17" s="269"/>
      <c r="H17" s="119">
        <v>0</v>
      </c>
      <c r="I17" s="125">
        <v>0</v>
      </c>
      <c r="J17" s="123" t="e">
        <f t="shared" si="4"/>
        <v>#DIV/0!</v>
      </c>
      <c r="K17" s="268" t="s">
        <v>6</v>
      </c>
      <c r="L17" s="269"/>
      <c r="M17" s="54">
        <f t="shared" si="5"/>
        <v>21166</v>
      </c>
      <c r="N17" s="121">
        <f>J5+M17</f>
        <v>160964</v>
      </c>
    </row>
    <row r="18" spans="1:14" ht="13.5" thickBot="1" x14ac:dyDescent="0.25">
      <c r="A18" s="273" t="s">
        <v>69</v>
      </c>
      <c r="B18" s="274"/>
      <c r="C18" s="57">
        <f>SUM(C11:C17)</f>
        <v>5015994</v>
      </c>
      <c r="D18" s="57">
        <f>SUM(D11:D17)</f>
        <v>3118267</v>
      </c>
      <c r="E18" s="123">
        <f t="shared" si="3"/>
        <v>0.62166481857833167</v>
      </c>
      <c r="F18" s="273" t="s">
        <v>74</v>
      </c>
      <c r="G18" s="274"/>
      <c r="H18" s="57">
        <f>SUM(H11:H17)</f>
        <v>5114497</v>
      </c>
      <c r="I18" s="57">
        <f>SUM(I11:I17)</f>
        <v>2271523</v>
      </c>
      <c r="J18" s="123">
        <f t="shared" si="4"/>
        <v>0.44413419345049965</v>
      </c>
      <c r="K18" s="273" t="s">
        <v>35</v>
      </c>
      <c r="L18" s="274"/>
      <c r="M18" s="54">
        <f t="shared" si="5"/>
        <v>846744</v>
      </c>
      <c r="N18" s="124">
        <f>SUM(N11:N17)</f>
        <v>4404536</v>
      </c>
    </row>
    <row r="19" spans="1:14" ht="15" customHeight="1" x14ac:dyDescent="0.2">
      <c r="A19" s="278" t="s">
        <v>79</v>
      </c>
      <c r="B19" s="279"/>
      <c r="C19" s="127" t="s">
        <v>20</v>
      </c>
      <c r="D19" s="127" t="s">
        <v>19</v>
      </c>
      <c r="E19" s="89"/>
      <c r="F19" s="278" t="s">
        <v>80</v>
      </c>
      <c r="G19" s="279"/>
      <c r="H19" s="89"/>
      <c r="I19" s="278" t="s">
        <v>81</v>
      </c>
      <c r="J19" s="279"/>
      <c r="K19" s="89"/>
      <c r="L19" s="283" t="s">
        <v>88</v>
      </c>
      <c r="M19" s="284"/>
      <c r="N19" s="285"/>
    </row>
    <row r="20" spans="1:14" x14ac:dyDescent="0.2">
      <c r="A20" s="268" t="s">
        <v>12</v>
      </c>
      <c r="B20" s="269"/>
      <c r="C20" s="54">
        <v>292021</v>
      </c>
      <c r="D20" s="54">
        <v>331267</v>
      </c>
      <c r="E20" s="56">
        <f>C20-D20</f>
        <v>-39246</v>
      </c>
      <c r="F20" s="268" t="s">
        <v>22</v>
      </c>
      <c r="G20" s="269"/>
      <c r="H20" s="66">
        <v>2.02</v>
      </c>
      <c r="I20" s="268" t="s">
        <v>82</v>
      </c>
      <c r="J20" s="269"/>
      <c r="K20" s="56">
        <v>112777</v>
      </c>
      <c r="L20" s="130">
        <v>40359</v>
      </c>
      <c r="M20" s="131" t="s">
        <v>39</v>
      </c>
      <c r="N20" s="132">
        <f>K5</f>
        <v>3557792</v>
      </c>
    </row>
    <row r="21" spans="1:14" x14ac:dyDescent="0.2">
      <c r="A21" s="268" t="s">
        <v>13</v>
      </c>
      <c r="B21" s="269"/>
      <c r="C21" s="54">
        <v>14418</v>
      </c>
      <c r="D21" s="54">
        <v>26709</v>
      </c>
      <c r="E21" s="56">
        <f t="shared" ref="E21:E27" si="6">C21-D21</f>
        <v>-12291</v>
      </c>
      <c r="F21" s="268" t="s">
        <v>23</v>
      </c>
      <c r="G21" s="269"/>
      <c r="H21" s="56">
        <v>6781.79</v>
      </c>
      <c r="I21" s="268" t="s">
        <v>22</v>
      </c>
      <c r="J21" s="269"/>
      <c r="K21" s="111">
        <v>1.4E-2</v>
      </c>
      <c r="L21" s="133" t="s">
        <v>92</v>
      </c>
      <c r="M21" s="131" t="s">
        <v>39</v>
      </c>
      <c r="N21" s="132">
        <f>M18</f>
        <v>846744</v>
      </c>
    </row>
    <row r="22" spans="1:14" ht="13.5" thickBot="1" x14ac:dyDescent="0.25">
      <c r="A22" s="268" t="s">
        <v>14</v>
      </c>
      <c r="B22" s="269"/>
      <c r="C22" s="54">
        <v>82595</v>
      </c>
      <c r="D22" s="54">
        <v>36813</v>
      </c>
      <c r="E22" s="56">
        <f t="shared" si="6"/>
        <v>45782</v>
      </c>
      <c r="F22" s="273" t="s">
        <v>24</v>
      </c>
      <c r="G22" s="274"/>
      <c r="H22" s="60">
        <v>34119</v>
      </c>
      <c r="I22" s="268" t="s">
        <v>83</v>
      </c>
      <c r="J22" s="269"/>
      <c r="K22" s="66">
        <v>129.31</v>
      </c>
      <c r="L22" s="133" t="s">
        <v>85</v>
      </c>
      <c r="M22" s="131" t="s">
        <v>39</v>
      </c>
      <c r="N22" s="132">
        <f>N20+N21</f>
        <v>4404536</v>
      </c>
    </row>
    <row r="23" spans="1:14" ht="13.5" thickBot="1" x14ac:dyDescent="0.25">
      <c r="A23" s="268" t="s">
        <v>3</v>
      </c>
      <c r="B23" s="269"/>
      <c r="C23" s="54">
        <v>7123</v>
      </c>
      <c r="D23" s="54">
        <v>15525</v>
      </c>
      <c r="E23" s="56">
        <f t="shared" si="6"/>
        <v>-8402</v>
      </c>
      <c r="I23" s="273" t="s">
        <v>32</v>
      </c>
      <c r="J23" s="274"/>
      <c r="K23" s="60">
        <v>112906</v>
      </c>
      <c r="L23" s="134"/>
      <c r="M23" s="135"/>
      <c r="N23" s="136"/>
    </row>
    <row r="24" spans="1:14" x14ac:dyDescent="0.2">
      <c r="A24" s="268" t="s">
        <v>15</v>
      </c>
      <c r="B24" s="269"/>
      <c r="C24" s="54">
        <v>1845</v>
      </c>
      <c r="D24" s="125">
        <v>0</v>
      </c>
      <c r="E24" s="56">
        <f t="shared" si="6"/>
        <v>1845</v>
      </c>
    </row>
    <row r="25" spans="1:14" x14ac:dyDescent="0.2">
      <c r="A25" s="268" t="s">
        <v>5</v>
      </c>
      <c r="B25" s="269"/>
      <c r="C25" s="54">
        <v>12638</v>
      </c>
      <c r="D25" s="54">
        <v>864</v>
      </c>
      <c r="E25" s="56">
        <f t="shared" si="6"/>
        <v>11774</v>
      </c>
    </row>
    <row r="26" spans="1:14" x14ac:dyDescent="0.2">
      <c r="A26" s="268" t="s">
        <v>6</v>
      </c>
      <c r="B26" s="269"/>
      <c r="C26" s="54">
        <v>1245.72</v>
      </c>
      <c r="D26" s="125">
        <v>0</v>
      </c>
      <c r="E26" s="56">
        <f t="shared" si="6"/>
        <v>1245.72</v>
      </c>
    </row>
    <row r="27" spans="1:14" ht="13.5" thickBot="1" x14ac:dyDescent="0.25">
      <c r="A27" s="273" t="s">
        <v>18</v>
      </c>
      <c r="B27" s="274"/>
      <c r="C27" s="120">
        <f>SUM(C20:C26)</f>
        <v>411885.72</v>
      </c>
      <c r="D27" s="57">
        <f>SUM(D20:D26)</f>
        <v>411178</v>
      </c>
      <c r="E27" s="60">
        <f t="shared" si="6"/>
        <v>707.71999999997206</v>
      </c>
      <c r="H27" s="85"/>
    </row>
    <row r="28" spans="1:14" ht="12.75" customHeight="1" x14ac:dyDescent="0.2">
      <c r="J28" s="113"/>
    </row>
    <row r="30" spans="1:14" x14ac:dyDescent="0.2">
      <c r="B30" s="85"/>
    </row>
  </sheetData>
  <mergeCells count="55">
    <mergeCell ref="K10:L10"/>
    <mergeCell ref="A1:D1"/>
    <mergeCell ref="A2:C2"/>
    <mergeCell ref="A3:C3"/>
    <mergeCell ref="A4:C4"/>
    <mergeCell ref="A5:C5"/>
    <mergeCell ref="A6:C6"/>
    <mergeCell ref="A7:C7"/>
    <mergeCell ref="A8:C8"/>
    <mergeCell ref="A9:C9"/>
    <mergeCell ref="A10:B10"/>
    <mergeCell ref="F10:G10"/>
    <mergeCell ref="A11:B11"/>
    <mergeCell ref="F11:G11"/>
    <mergeCell ref="K11:L11"/>
    <mergeCell ref="A12:B12"/>
    <mergeCell ref="F12:G12"/>
    <mergeCell ref="K12:L12"/>
    <mergeCell ref="A13:B13"/>
    <mergeCell ref="F13:G13"/>
    <mergeCell ref="K13:L13"/>
    <mergeCell ref="A14:B14"/>
    <mergeCell ref="F14:G14"/>
    <mergeCell ref="K14:L14"/>
    <mergeCell ref="A15:B15"/>
    <mergeCell ref="F15:G15"/>
    <mergeCell ref="K15:L15"/>
    <mergeCell ref="A16:B16"/>
    <mergeCell ref="F16:G16"/>
    <mergeCell ref="K16:L16"/>
    <mergeCell ref="A17:B17"/>
    <mergeCell ref="F17:G17"/>
    <mergeCell ref="K17:L17"/>
    <mergeCell ref="A18:B18"/>
    <mergeCell ref="F18:G18"/>
    <mergeCell ref="K18:L18"/>
    <mergeCell ref="A19:B19"/>
    <mergeCell ref="F19:G19"/>
    <mergeCell ref="I19:J19"/>
    <mergeCell ref="L19:N19"/>
    <mergeCell ref="A20:B20"/>
    <mergeCell ref="F20:G20"/>
    <mergeCell ref="I20:J20"/>
    <mergeCell ref="A27:B27"/>
    <mergeCell ref="A21:B21"/>
    <mergeCell ref="F21:G21"/>
    <mergeCell ref="I21:J21"/>
    <mergeCell ref="A22:B22"/>
    <mergeCell ref="F22:G22"/>
    <mergeCell ref="I22:J22"/>
    <mergeCell ref="A23:B23"/>
    <mergeCell ref="I23:J23"/>
    <mergeCell ref="A24:B24"/>
    <mergeCell ref="A25:B25"/>
    <mergeCell ref="A26:B26"/>
  </mergeCells>
  <conditionalFormatting sqref="E11:E12 E14:E18">
    <cfRule type="cellIs" dxfId="41" priority="3" operator="lessThan">
      <formula>$N$4</formula>
    </cfRule>
  </conditionalFormatting>
  <conditionalFormatting sqref="J15 J17">
    <cfRule type="cellIs" dxfId="40" priority="2" operator="greaterThan">
      <formula>$N$4</formula>
    </cfRule>
  </conditionalFormatting>
  <conditionalFormatting sqref="M17 M15">
    <cfRule type="cellIs" dxfId="39" priority="1" operator="lessThan">
      <formula>0</formula>
    </cfRule>
  </conditionalFormatting>
  <printOptions gridLines="1"/>
  <pageMargins left="0.25" right="0.25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D38" sqref="D38"/>
    </sheetView>
  </sheetViews>
  <sheetFormatPr defaultRowHeight="12.75" x14ac:dyDescent="0.2"/>
  <cols>
    <col min="1" max="8" width="9.140625" style="138"/>
    <col min="9" max="10" width="9.140625" style="138" customWidth="1"/>
    <col min="11" max="11" width="10.42578125" style="138" customWidth="1"/>
    <col min="12" max="12" width="9.42578125" style="138" bestFit="1" customWidth="1"/>
    <col min="13" max="16384" width="9.140625" style="138"/>
  </cols>
  <sheetData>
    <row r="1" spans="1:14" ht="21.75" thickBot="1" x14ac:dyDescent="0.4">
      <c r="A1" s="277" t="s">
        <v>58</v>
      </c>
      <c r="B1" s="277"/>
      <c r="C1" s="277"/>
      <c r="D1" s="277"/>
      <c r="E1" s="51"/>
    </row>
    <row r="2" spans="1:14" x14ac:dyDescent="0.2">
      <c r="A2" s="278" t="s">
        <v>59</v>
      </c>
      <c r="B2" s="279"/>
      <c r="C2" s="279"/>
      <c r="D2" s="139" t="s">
        <v>0</v>
      </c>
      <c r="E2" s="139" t="s">
        <v>1</v>
      </c>
      <c r="F2" s="139" t="s">
        <v>2</v>
      </c>
      <c r="G2" s="139" t="s">
        <v>60</v>
      </c>
      <c r="H2" s="139" t="s">
        <v>4</v>
      </c>
      <c r="I2" s="139" t="s">
        <v>61</v>
      </c>
      <c r="J2" s="139" t="s">
        <v>6</v>
      </c>
      <c r="K2" s="89" t="s">
        <v>35</v>
      </c>
      <c r="M2" s="140" t="s">
        <v>76</v>
      </c>
      <c r="N2" s="141">
        <v>2011</v>
      </c>
    </row>
    <row r="3" spans="1:14" x14ac:dyDescent="0.2">
      <c r="A3" s="268" t="s">
        <v>65</v>
      </c>
      <c r="B3" s="269"/>
      <c r="C3" s="269"/>
      <c r="D3" s="54">
        <v>503125</v>
      </c>
      <c r="E3" s="54">
        <v>2021206</v>
      </c>
      <c r="F3" s="54">
        <v>108886</v>
      </c>
      <c r="G3" s="54">
        <v>133473</v>
      </c>
      <c r="H3" s="54">
        <v>392791</v>
      </c>
      <c r="I3" s="137">
        <v>0</v>
      </c>
      <c r="J3" s="54">
        <v>100708</v>
      </c>
      <c r="K3" s="56">
        <f t="shared" ref="K3:K8" si="0">SUM(D3:J3)</f>
        <v>3260189</v>
      </c>
      <c r="M3" s="92" t="s">
        <v>77</v>
      </c>
      <c r="N3" s="93" t="s">
        <v>100</v>
      </c>
    </row>
    <row r="4" spans="1:14" ht="13.5" thickBot="1" x14ac:dyDescent="0.25">
      <c r="A4" s="268" t="s">
        <v>66</v>
      </c>
      <c r="B4" s="269"/>
      <c r="C4" s="269"/>
      <c r="D4" s="54">
        <v>714416</v>
      </c>
      <c r="E4" s="54">
        <v>2057962</v>
      </c>
      <c r="F4" s="54">
        <v>503224</v>
      </c>
      <c r="G4" s="54">
        <v>107905</v>
      </c>
      <c r="H4" s="54">
        <v>421640</v>
      </c>
      <c r="I4" s="54">
        <v>58092</v>
      </c>
      <c r="J4" s="54">
        <v>119676</v>
      </c>
      <c r="K4" s="56">
        <f t="shared" si="0"/>
        <v>3982915</v>
      </c>
      <c r="M4" s="94" t="s">
        <v>70</v>
      </c>
      <c r="N4" s="95">
        <v>0.5</v>
      </c>
    </row>
    <row r="5" spans="1:14" x14ac:dyDescent="0.2">
      <c r="A5" s="268" t="s">
        <v>93</v>
      </c>
      <c r="B5" s="269"/>
      <c r="C5" s="269"/>
      <c r="D5" s="54">
        <v>747949</v>
      </c>
      <c r="E5" s="54">
        <v>1865469</v>
      </c>
      <c r="F5" s="54">
        <v>256906</v>
      </c>
      <c r="G5" s="54">
        <v>45392</v>
      </c>
      <c r="H5" s="54">
        <v>450740</v>
      </c>
      <c r="I5" s="54">
        <v>51538</v>
      </c>
      <c r="J5" s="54">
        <v>139798</v>
      </c>
      <c r="K5" s="56">
        <f>SUM(D5:J5)</f>
        <v>3557792</v>
      </c>
      <c r="M5" s="97"/>
      <c r="N5" s="98"/>
    </row>
    <row r="6" spans="1:14" x14ac:dyDescent="0.2">
      <c r="A6" s="268" t="s">
        <v>90</v>
      </c>
      <c r="B6" s="269"/>
      <c r="C6" s="269"/>
      <c r="D6" s="54">
        <v>3988098</v>
      </c>
      <c r="E6" s="54">
        <v>255525</v>
      </c>
      <c r="F6" s="54">
        <v>321003</v>
      </c>
      <c r="G6" s="54">
        <v>148000</v>
      </c>
      <c r="H6" s="54">
        <v>29684</v>
      </c>
      <c r="I6" s="54">
        <v>254000</v>
      </c>
      <c r="J6" s="54">
        <v>19684</v>
      </c>
      <c r="K6" s="121">
        <f>SUM(D6:J6)</f>
        <v>5015994</v>
      </c>
    </row>
    <row r="7" spans="1:14" x14ac:dyDescent="0.2">
      <c r="A7" s="268" t="s">
        <v>91</v>
      </c>
      <c r="B7" s="269"/>
      <c r="C7" s="269"/>
      <c r="D7" s="54">
        <v>3861659</v>
      </c>
      <c r="E7" s="54">
        <v>391185</v>
      </c>
      <c r="F7" s="54">
        <v>443243</v>
      </c>
      <c r="G7" s="54">
        <v>143107</v>
      </c>
      <c r="H7" s="137">
        <v>0</v>
      </c>
      <c r="I7" s="54">
        <v>275303</v>
      </c>
      <c r="J7" s="54">
        <v>0</v>
      </c>
      <c r="K7" s="121">
        <f>SUM(D7:J7)</f>
        <v>5114497</v>
      </c>
    </row>
    <row r="8" spans="1:14" x14ac:dyDescent="0.2">
      <c r="A8" s="268" t="s">
        <v>62</v>
      </c>
      <c r="B8" s="269"/>
      <c r="C8" s="269"/>
      <c r="D8" s="54">
        <f t="shared" ref="D8:J8" si="1">D6-D7</f>
        <v>126439</v>
      </c>
      <c r="E8" s="54">
        <f t="shared" si="1"/>
        <v>-135660</v>
      </c>
      <c r="F8" s="54">
        <f t="shared" si="1"/>
        <v>-122240</v>
      </c>
      <c r="G8" s="54">
        <f t="shared" si="1"/>
        <v>4893</v>
      </c>
      <c r="H8" s="54">
        <f t="shared" si="1"/>
        <v>29684</v>
      </c>
      <c r="I8" s="54">
        <f t="shared" si="1"/>
        <v>-21303</v>
      </c>
      <c r="J8" s="54">
        <f t="shared" si="1"/>
        <v>19684</v>
      </c>
      <c r="K8" s="122">
        <f t="shared" si="0"/>
        <v>-98503</v>
      </c>
    </row>
    <row r="9" spans="1:14" ht="13.5" thickBot="1" x14ac:dyDescent="0.25">
      <c r="A9" s="273" t="s">
        <v>86</v>
      </c>
      <c r="B9" s="274"/>
      <c r="C9" s="274"/>
      <c r="D9" s="57">
        <f t="shared" ref="D9:J9" si="2">D5+D8</f>
        <v>874388</v>
      </c>
      <c r="E9" s="57">
        <f t="shared" si="2"/>
        <v>1729809</v>
      </c>
      <c r="F9" s="57">
        <f t="shared" si="2"/>
        <v>134666</v>
      </c>
      <c r="G9" s="57">
        <f t="shared" si="2"/>
        <v>50285</v>
      </c>
      <c r="H9" s="57">
        <f t="shared" si="2"/>
        <v>480424</v>
      </c>
      <c r="I9" s="57">
        <f t="shared" si="2"/>
        <v>30235</v>
      </c>
      <c r="J9" s="57">
        <f t="shared" si="2"/>
        <v>159482</v>
      </c>
      <c r="K9" s="60">
        <f>SUM(D9:J9)</f>
        <v>3459289</v>
      </c>
    </row>
    <row r="10" spans="1:14" x14ac:dyDescent="0.2">
      <c r="A10" s="278" t="s">
        <v>67</v>
      </c>
      <c r="B10" s="279"/>
      <c r="C10" s="139" t="s">
        <v>16</v>
      </c>
      <c r="D10" s="139" t="s">
        <v>68</v>
      </c>
      <c r="E10" s="89" t="s">
        <v>70</v>
      </c>
      <c r="F10" s="278" t="s">
        <v>71</v>
      </c>
      <c r="G10" s="279"/>
      <c r="H10" s="139" t="s">
        <v>16</v>
      </c>
      <c r="I10" s="139" t="s">
        <v>72</v>
      </c>
      <c r="J10" s="89" t="s">
        <v>70</v>
      </c>
      <c r="K10" s="278" t="s">
        <v>75</v>
      </c>
      <c r="L10" s="279"/>
      <c r="M10" s="139" t="s">
        <v>76</v>
      </c>
      <c r="N10" s="89" t="s">
        <v>18</v>
      </c>
    </row>
    <row r="11" spans="1:14" x14ac:dyDescent="0.2">
      <c r="A11" s="268" t="s">
        <v>12</v>
      </c>
      <c r="B11" s="269"/>
      <c r="C11" s="119">
        <v>3988098</v>
      </c>
      <c r="D11" s="54">
        <v>2469310</v>
      </c>
      <c r="E11" s="123">
        <f>D11/C11</f>
        <v>0.61916983985849894</v>
      </c>
      <c r="F11" s="268" t="s">
        <v>73</v>
      </c>
      <c r="G11" s="269"/>
      <c r="H11" s="119">
        <v>3861659</v>
      </c>
      <c r="I11" s="54">
        <v>2039661</v>
      </c>
      <c r="J11" s="123">
        <f>I11/H11</f>
        <v>0.52818257645224498</v>
      </c>
      <c r="K11" s="268" t="s">
        <v>12</v>
      </c>
      <c r="L11" s="269"/>
      <c r="M11" s="54">
        <f>D11-I11</f>
        <v>429649</v>
      </c>
      <c r="N11" s="121">
        <f>D5+M11</f>
        <v>1177598</v>
      </c>
    </row>
    <row r="12" spans="1:14" x14ac:dyDescent="0.2">
      <c r="A12" s="268" t="s">
        <v>13</v>
      </c>
      <c r="B12" s="269"/>
      <c r="C12" s="119">
        <v>255525</v>
      </c>
      <c r="D12" s="54">
        <v>241012</v>
      </c>
      <c r="E12" s="123">
        <f t="shared" ref="E12:E18" si="3">D12/C12</f>
        <v>0.94320320907934641</v>
      </c>
      <c r="F12" s="268" t="s">
        <v>13</v>
      </c>
      <c r="G12" s="269"/>
      <c r="H12" s="54">
        <f>E7</f>
        <v>391185</v>
      </c>
      <c r="I12" s="54">
        <v>185825</v>
      </c>
      <c r="J12" s="123">
        <f t="shared" ref="J12:J18" si="4">I12/H12</f>
        <v>0.47503099556475836</v>
      </c>
      <c r="K12" s="268" t="s">
        <v>13</v>
      </c>
      <c r="L12" s="269"/>
      <c r="M12" s="54">
        <f t="shared" ref="M12:M18" si="5">D12-I12</f>
        <v>55187</v>
      </c>
      <c r="N12" s="121">
        <f>E5+M12</f>
        <v>1920656</v>
      </c>
    </row>
    <row r="13" spans="1:14" x14ac:dyDescent="0.2">
      <c r="A13" s="268" t="s">
        <v>14</v>
      </c>
      <c r="B13" s="269"/>
      <c r="C13" s="119">
        <v>321003</v>
      </c>
      <c r="D13" s="54">
        <v>293797</v>
      </c>
      <c r="E13" s="123">
        <f t="shared" si="3"/>
        <v>0.91524689800406844</v>
      </c>
      <c r="F13" s="268" t="s">
        <v>14</v>
      </c>
      <c r="G13" s="269"/>
      <c r="H13" s="54">
        <f>F7</f>
        <v>443243</v>
      </c>
      <c r="I13" s="54">
        <v>294566</v>
      </c>
      <c r="J13" s="123">
        <f t="shared" si="4"/>
        <v>0.66456999884938961</v>
      </c>
      <c r="K13" s="268" t="s">
        <v>14</v>
      </c>
      <c r="L13" s="269"/>
      <c r="M13" s="105">
        <f t="shared" si="5"/>
        <v>-769</v>
      </c>
      <c r="N13" s="121">
        <f>F5+M13</f>
        <v>256137</v>
      </c>
    </row>
    <row r="14" spans="1:14" x14ac:dyDescent="0.2">
      <c r="A14" s="268" t="s">
        <v>3</v>
      </c>
      <c r="B14" s="269"/>
      <c r="C14" s="54">
        <f>G6</f>
        <v>148000</v>
      </c>
      <c r="D14" s="54">
        <v>143318</v>
      </c>
      <c r="E14" s="123">
        <f t="shared" si="3"/>
        <v>0.96836486486486484</v>
      </c>
      <c r="F14" s="268" t="s">
        <v>3</v>
      </c>
      <c r="G14" s="269"/>
      <c r="H14" s="119">
        <v>143107</v>
      </c>
      <c r="I14" s="54">
        <v>89620</v>
      </c>
      <c r="J14" s="123">
        <f t="shared" si="4"/>
        <v>0.62624469802315752</v>
      </c>
      <c r="K14" s="268" t="s">
        <v>3</v>
      </c>
      <c r="L14" s="269"/>
      <c r="M14" s="54">
        <f t="shared" si="5"/>
        <v>53698</v>
      </c>
      <c r="N14" s="121">
        <f>G5+M14</f>
        <v>99090</v>
      </c>
    </row>
    <row r="15" spans="1:14" x14ac:dyDescent="0.2">
      <c r="A15" s="268" t="s">
        <v>15</v>
      </c>
      <c r="B15" s="269"/>
      <c r="C15" s="54">
        <f>H6</f>
        <v>29684</v>
      </c>
      <c r="D15" s="54">
        <v>25167</v>
      </c>
      <c r="E15" s="123">
        <f t="shared" si="3"/>
        <v>0.84783048106724157</v>
      </c>
      <c r="F15" s="268" t="s">
        <v>15</v>
      </c>
      <c r="G15" s="269"/>
      <c r="H15" s="137">
        <f>H7</f>
        <v>0</v>
      </c>
      <c r="I15" s="137">
        <v>0</v>
      </c>
      <c r="J15" s="123" t="e">
        <f t="shared" si="4"/>
        <v>#DIV/0!</v>
      </c>
      <c r="K15" s="268" t="s">
        <v>15</v>
      </c>
      <c r="L15" s="269"/>
      <c r="M15" s="54">
        <f t="shared" si="5"/>
        <v>25167</v>
      </c>
      <c r="N15" s="121">
        <f>H5+M15</f>
        <v>475907</v>
      </c>
    </row>
    <row r="16" spans="1:14" x14ac:dyDescent="0.2">
      <c r="A16" s="268" t="s">
        <v>5</v>
      </c>
      <c r="B16" s="269"/>
      <c r="C16" s="54">
        <f>I6</f>
        <v>254000</v>
      </c>
      <c r="D16" s="54">
        <v>253108</v>
      </c>
      <c r="E16" s="123">
        <f t="shared" si="3"/>
        <v>0.99648818897637792</v>
      </c>
      <c r="F16" s="268" t="s">
        <v>5</v>
      </c>
      <c r="G16" s="269"/>
      <c r="H16" s="119">
        <v>275303</v>
      </c>
      <c r="I16" s="54">
        <v>123183</v>
      </c>
      <c r="J16" s="123">
        <f t="shared" si="4"/>
        <v>0.44744517858504995</v>
      </c>
      <c r="K16" s="268" t="s">
        <v>5</v>
      </c>
      <c r="L16" s="269"/>
      <c r="M16" s="54">
        <f t="shared" si="5"/>
        <v>129925</v>
      </c>
      <c r="N16" s="121">
        <f>I5+M16</f>
        <v>181463</v>
      </c>
    </row>
    <row r="17" spans="1:14" x14ac:dyDescent="0.2">
      <c r="A17" s="268" t="s">
        <v>6</v>
      </c>
      <c r="B17" s="269"/>
      <c r="C17" s="54">
        <f>J6</f>
        <v>19684</v>
      </c>
      <c r="D17" s="54">
        <v>21445</v>
      </c>
      <c r="E17" s="123">
        <f t="shared" si="3"/>
        <v>1.08946352367405</v>
      </c>
      <c r="F17" s="268" t="s">
        <v>6</v>
      </c>
      <c r="G17" s="269"/>
      <c r="H17" s="119">
        <v>0</v>
      </c>
      <c r="I17" s="137">
        <v>0</v>
      </c>
      <c r="J17" s="123" t="e">
        <f t="shared" si="4"/>
        <v>#DIV/0!</v>
      </c>
      <c r="K17" s="268" t="s">
        <v>6</v>
      </c>
      <c r="L17" s="269"/>
      <c r="M17" s="54">
        <f t="shared" si="5"/>
        <v>21445</v>
      </c>
      <c r="N17" s="121">
        <f>J5+M17</f>
        <v>161243</v>
      </c>
    </row>
    <row r="18" spans="1:14" ht="13.5" thickBot="1" x14ac:dyDescent="0.25">
      <c r="A18" s="273" t="s">
        <v>69</v>
      </c>
      <c r="B18" s="274"/>
      <c r="C18" s="57">
        <f>SUM(C11:C17)</f>
        <v>5015994</v>
      </c>
      <c r="D18" s="57">
        <f>SUM(D11:D17)</f>
        <v>3447157</v>
      </c>
      <c r="E18" s="123">
        <f t="shared" si="3"/>
        <v>0.68723307882744677</v>
      </c>
      <c r="F18" s="273" t="s">
        <v>74</v>
      </c>
      <c r="G18" s="274"/>
      <c r="H18" s="57">
        <f>SUM(H11:H17)</f>
        <v>5114497</v>
      </c>
      <c r="I18" s="57">
        <f>SUM(I11:I17)</f>
        <v>2732855</v>
      </c>
      <c r="J18" s="123">
        <f t="shared" si="4"/>
        <v>0.53433504800178788</v>
      </c>
      <c r="K18" s="273" t="s">
        <v>35</v>
      </c>
      <c r="L18" s="274"/>
      <c r="M18" s="54">
        <f t="shared" si="5"/>
        <v>714302</v>
      </c>
      <c r="N18" s="124">
        <f>SUM(N11:N17)</f>
        <v>4272094</v>
      </c>
    </row>
    <row r="19" spans="1:14" ht="15" customHeight="1" x14ac:dyDescent="0.2">
      <c r="A19" s="278" t="s">
        <v>79</v>
      </c>
      <c r="B19" s="279"/>
      <c r="C19" s="139" t="s">
        <v>20</v>
      </c>
      <c r="D19" s="139" t="s">
        <v>19</v>
      </c>
      <c r="E19" s="89"/>
      <c r="F19" s="278" t="s">
        <v>80</v>
      </c>
      <c r="G19" s="279"/>
      <c r="H19" s="89"/>
      <c r="I19" s="278" t="s">
        <v>81</v>
      </c>
      <c r="J19" s="279"/>
      <c r="K19" s="89"/>
      <c r="L19" s="283" t="s">
        <v>88</v>
      </c>
      <c r="M19" s="284"/>
      <c r="N19" s="285"/>
    </row>
    <row r="20" spans="1:14" x14ac:dyDescent="0.2">
      <c r="A20" s="268" t="s">
        <v>12</v>
      </c>
      <c r="B20" s="269"/>
      <c r="C20" s="54">
        <v>322246</v>
      </c>
      <c r="D20" s="54">
        <v>367329</v>
      </c>
      <c r="E20" s="56">
        <f>C20-D20</f>
        <v>-45083</v>
      </c>
      <c r="F20" s="268" t="s">
        <v>22</v>
      </c>
      <c r="G20" s="269"/>
      <c r="H20" s="142">
        <v>2.02</v>
      </c>
      <c r="I20" s="268" t="s">
        <v>82</v>
      </c>
      <c r="J20" s="269"/>
      <c r="K20" s="56">
        <v>112906</v>
      </c>
      <c r="L20" s="130">
        <v>40359</v>
      </c>
      <c r="M20" s="131" t="s">
        <v>39</v>
      </c>
      <c r="N20" s="132">
        <f>K5</f>
        <v>3557792</v>
      </c>
    </row>
    <row r="21" spans="1:14" x14ac:dyDescent="0.2">
      <c r="A21" s="268" t="s">
        <v>13</v>
      </c>
      <c r="B21" s="269"/>
      <c r="C21" s="54">
        <v>3965</v>
      </c>
      <c r="D21" s="54">
        <v>44742</v>
      </c>
      <c r="E21" s="56">
        <f t="shared" ref="E21:E27" si="6">C21-D21</f>
        <v>-40777</v>
      </c>
      <c r="F21" s="268" t="s">
        <v>23</v>
      </c>
      <c r="G21" s="269"/>
      <c r="H21" s="56">
        <v>6963.85</v>
      </c>
      <c r="I21" s="268" t="s">
        <v>22</v>
      </c>
      <c r="J21" s="269"/>
      <c r="K21" s="111">
        <v>1.4E-2</v>
      </c>
      <c r="L21" s="133" t="s">
        <v>92</v>
      </c>
      <c r="M21" s="131" t="s">
        <v>39</v>
      </c>
      <c r="N21" s="132">
        <f>M18</f>
        <v>714302</v>
      </c>
    </row>
    <row r="22" spans="1:14" ht="13.5" thickBot="1" x14ac:dyDescent="0.25">
      <c r="A22" s="268" t="s">
        <v>14</v>
      </c>
      <c r="B22" s="269"/>
      <c r="C22" s="54">
        <v>558</v>
      </c>
      <c r="D22" s="54">
        <v>32096</v>
      </c>
      <c r="E22" s="56">
        <f t="shared" si="6"/>
        <v>-31538</v>
      </c>
      <c r="F22" s="273" t="s">
        <v>24</v>
      </c>
      <c r="G22" s="274"/>
      <c r="H22" s="60">
        <v>41083</v>
      </c>
      <c r="I22" s="268" t="s">
        <v>83</v>
      </c>
      <c r="J22" s="269"/>
      <c r="K22" s="66">
        <v>125.28</v>
      </c>
      <c r="L22" s="133" t="s">
        <v>85</v>
      </c>
      <c r="M22" s="131" t="s">
        <v>39</v>
      </c>
      <c r="N22" s="132">
        <f>N20+N21</f>
        <v>4272094</v>
      </c>
    </row>
    <row r="23" spans="1:14" ht="13.5" thickBot="1" x14ac:dyDescent="0.25">
      <c r="A23" s="268" t="s">
        <v>3</v>
      </c>
      <c r="B23" s="269"/>
      <c r="C23" s="54">
        <v>577</v>
      </c>
      <c r="D23" s="54">
        <v>15766</v>
      </c>
      <c r="E23" s="56">
        <f t="shared" si="6"/>
        <v>-15189</v>
      </c>
      <c r="I23" s="273" t="s">
        <v>32</v>
      </c>
      <c r="J23" s="274"/>
      <c r="K23" s="60">
        <v>113031.1</v>
      </c>
      <c r="L23" s="134"/>
      <c r="M23" s="135"/>
      <c r="N23" s="136"/>
    </row>
    <row r="24" spans="1:14" x14ac:dyDescent="0.2">
      <c r="A24" s="268" t="s">
        <v>15</v>
      </c>
      <c r="B24" s="269"/>
      <c r="C24" s="54">
        <v>917</v>
      </c>
      <c r="D24" s="137">
        <v>0</v>
      </c>
      <c r="E24" s="56">
        <f t="shared" si="6"/>
        <v>917</v>
      </c>
    </row>
    <row r="25" spans="1:14" x14ac:dyDescent="0.2">
      <c r="A25" s="286" t="s">
        <v>5</v>
      </c>
      <c r="B25" s="287"/>
      <c r="C25" s="105">
        <v>348</v>
      </c>
      <c r="D25" s="105">
        <v>1400</v>
      </c>
      <c r="E25" s="121">
        <f t="shared" si="6"/>
        <v>-1052</v>
      </c>
    </row>
    <row r="26" spans="1:14" x14ac:dyDescent="0.2">
      <c r="A26" s="268" t="s">
        <v>6</v>
      </c>
      <c r="B26" s="269"/>
      <c r="C26" s="54">
        <v>279</v>
      </c>
      <c r="D26" s="137">
        <v>0</v>
      </c>
      <c r="E26" s="56">
        <f t="shared" si="6"/>
        <v>279</v>
      </c>
    </row>
    <row r="27" spans="1:14" ht="13.5" thickBot="1" x14ac:dyDescent="0.25">
      <c r="A27" s="273" t="s">
        <v>18</v>
      </c>
      <c r="B27" s="274"/>
      <c r="C27" s="120">
        <f>SUM(C20:C26)</f>
        <v>328890</v>
      </c>
      <c r="D27" s="57">
        <f>SUM(D20:D26)</f>
        <v>461333</v>
      </c>
      <c r="E27" s="60">
        <f t="shared" si="6"/>
        <v>-132443</v>
      </c>
      <c r="H27" s="85"/>
    </row>
    <row r="28" spans="1:14" ht="12.75" customHeight="1" x14ac:dyDescent="0.2">
      <c r="J28" s="113"/>
    </row>
    <row r="30" spans="1:14" x14ac:dyDescent="0.2">
      <c r="B30" s="85"/>
    </row>
  </sheetData>
  <mergeCells count="55">
    <mergeCell ref="K10:L10"/>
    <mergeCell ref="A1:D1"/>
    <mergeCell ref="A2:C2"/>
    <mergeCell ref="A3:C3"/>
    <mergeCell ref="A4:C4"/>
    <mergeCell ref="A5:C5"/>
    <mergeCell ref="A6:C6"/>
    <mergeCell ref="A7:C7"/>
    <mergeCell ref="A8:C8"/>
    <mergeCell ref="A9:C9"/>
    <mergeCell ref="A10:B10"/>
    <mergeCell ref="F10:G10"/>
    <mergeCell ref="A11:B11"/>
    <mergeCell ref="F11:G11"/>
    <mergeCell ref="K11:L11"/>
    <mergeCell ref="A12:B12"/>
    <mergeCell ref="F12:G12"/>
    <mergeCell ref="K12:L12"/>
    <mergeCell ref="A13:B13"/>
    <mergeCell ref="F13:G13"/>
    <mergeCell ref="K13:L13"/>
    <mergeCell ref="A14:B14"/>
    <mergeCell ref="F14:G14"/>
    <mergeCell ref="K14:L14"/>
    <mergeCell ref="A15:B15"/>
    <mergeCell ref="F15:G15"/>
    <mergeCell ref="K15:L15"/>
    <mergeCell ref="A16:B16"/>
    <mergeCell ref="F16:G16"/>
    <mergeCell ref="K16:L16"/>
    <mergeCell ref="A17:B17"/>
    <mergeCell ref="F17:G17"/>
    <mergeCell ref="K17:L17"/>
    <mergeCell ref="A18:B18"/>
    <mergeCell ref="F18:G18"/>
    <mergeCell ref="K18:L18"/>
    <mergeCell ref="A19:B19"/>
    <mergeCell ref="F19:G19"/>
    <mergeCell ref="I19:J19"/>
    <mergeCell ref="L19:N19"/>
    <mergeCell ref="A20:B20"/>
    <mergeCell ref="F20:G20"/>
    <mergeCell ref="I20:J20"/>
    <mergeCell ref="A27:B27"/>
    <mergeCell ref="A21:B21"/>
    <mergeCell ref="F21:G21"/>
    <mergeCell ref="I21:J21"/>
    <mergeCell ref="A22:B22"/>
    <mergeCell ref="F22:G22"/>
    <mergeCell ref="I22:J22"/>
    <mergeCell ref="A23:B23"/>
    <mergeCell ref="I23:J23"/>
    <mergeCell ref="A24:B24"/>
    <mergeCell ref="A25:B25"/>
    <mergeCell ref="A26:B26"/>
  </mergeCells>
  <conditionalFormatting sqref="E11:E12 E14:E18">
    <cfRule type="cellIs" dxfId="38" priority="3" operator="lessThan">
      <formula>$N$4</formula>
    </cfRule>
  </conditionalFormatting>
  <conditionalFormatting sqref="J15 J17">
    <cfRule type="cellIs" dxfId="37" priority="2" operator="greaterThan">
      <formula>$N$4</formula>
    </cfRule>
  </conditionalFormatting>
  <conditionalFormatting sqref="M17 M15">
    <cfRule type="cellIs" dxfId="36" priority="1" operator="lessThan">
      <formula>0</formula>
    </cfRule>
  </conditionalFormatting>
  <pageMargins left="0.25" right="0.25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I25" sqref="I25"/>
    </sheetView>
  </sheetViews>
  <sheetFormatPr defaultRowHeight="12.75" x14ac:dyDescent="0.2"/>
  <cols>
    <col min="1" max="8" width="9.140625" style="144"/>
    <col min="9" max="10" width="9.140625" style="144" customWidth="1"/>
    <col min="11" max="11" width="10.42578125" style="144" customWidth="1"/>
    <col min="12" max="12" width="9.42578125" style="144" bestFit="1" customWidth="1"/>
    <col min="13" max="16384" width="9.140625" style="144"/>
  </cols>
  <sheetData>
    <row r="1" spans="1:14" ht="21.75" thickBot="1" x14ac:dyDescent="0.4">
      <c r="A1" s="277" t="s">
        <v>58</v>
      </c>
      <c r="B1" s="277"/>
      <c r="C1" s="277"/>
      <c r="D1" s="277"/>
      <c r="E1" s="51"/>
    </row>
    <row r="2" spans="1:14" x14ac:dyDescent="0.2">
      <c r="A2" s="278" t="s">
        <v>59</v>
      </c>
      <c r="B2" s="279"/>
      <c r="C2" s="279"/>
      <c r="D2" s="145" t="s">
        <v>0</v>
      </c>
      <c r="E2" s="145" t="s">
        <v>1</v>
      </c>
      <c r="F2" s="145" t="s">
        <v>2</v>
      </c>
      <c r="G2" s="145" t="s">
        <v>60</v>
      </c>
      <c r="H2" s="145" t="s">
        <v>4</v>
      </c>
      <c r="I2" s="145" t="s">
        <v>61</v>
      </c>
      <c r="J2" s="145" t="s">
        <v>6</v>
      </c>
      <c r="K2" s="89" t="s">
        <v>35</v>
      </c>
      <c r="M2" s="146" t="s">
        <v>76</v>
      </c>
      <c r="N2" s="147">
        <v>2011</v>
      </c>
    </row>
    <row r="3" spans="1:14" x14ac:dyDescent="0.2">
      <c r="A3" s="268" t="s">
        <v>65</v>
      </c>
      <c r="B3" s="269"/>
      <c r="C3" s="269"/>
      <c r="D3" s="54">
        <v>503125</v>
      </c>
      <c r="E3" s="54">
        <v>2021206</v>
      </c>
      <c r="F3" s="54">
        <v>108886</v>
      </c>
      <c r="G3" s="54">
        <v>133473</v>
      </c>
      <c r="H3" s="54">
        <v>392791</v>
      </c>
      <c r="I3" s="143">
        <v>0</v>
      </c>
      <c r="J3" s="54">
        <v>100708</v>
      </c>
      <c r="K3" s="56">
        <f t="shared" ref="K3:K8" si="0">SUM(D3:J3)</f>
        <v>3260189</v>
      </c>
      <c r="M3" s="92" t="s">
        <v>77</v>
      </c>
      <c r="N3" s="93" t="s">
        <v>101</v>
      </c>
    </row>
    <row r="4" spans="1:14" ht="13.5" thickBot="1" x14ac:dyDescent="0.25">
      <c r="A4" s="268" t="s">
        <v>66</v>
      </c>
      <c r="B4" s="269"/>
      <c r="C4" s="269"/>
      <c r="D4" s="54">
        <v>714416</v>
      </c>
      <c r="E4" s="54">
        <v>2057962</v>
      </c>
      <c r="F4" s="54">
        <v>503224</v>
      </c>
      <c r="G4" s="54">
        <v>107905</v>
      </c>
      <c r="H4" s="54">
        <v>421640</v>
      </c>
      <c r="I4" s="54">
        <v>58092</v>
      </c>
      <c r="J4" s="54">
        <v>119676</v>
      </c>
      <c r="K4" s="56">
        <f t="shared" si="0"/>
        <v>3982915</v>
      </c>
      <c r="M4" s="94" t="s">
        <v>70</v>
      </c>
      <c r="N4" s="95">
        <v>0.57999999999999996</v>
      </c>
    </row>
    <row r="5" spans="1:14" x14ac:dyDescent="0.2">
      <c r="A5" s="268" t="s">
        <v>93</v>
      </c>
      <c r="B5" s="269"/>
      <c r="C5" s="269"/>
      <c r="D5" s="54">
        <v>747949</v>
      </c>
      <c r="E5" s="54">
        <v>1865469</v>
      </c>
      <c r="F5" s="54">
        <v>256906</v>
      </c>
      <c r="G5" s="54">
        <v>45392</v>
      </c>
      <c r="H5" s="54">
        <v>450740</v>
      </c>
      <c r="I5" s="54">
        <v>51538</v>
      </c>
      <c r="J5" s="54">
        <v>139798</v>
      </c>
      <c r="K5" s="56">
        <f>SUM(D5:J5)</f>
        <v>3557792</v>
      </c>
      <c r="M5" s="97"/>
      <c r="N5" s="98"/>
    </row>
    <row r="6" spans="1:14" x14ac:dyDescent="0.2">
      <c r="A6" s="268" t="s">
        <v>90</v>
      </c>
      <c r="B6" s="269"/>
      <c r="C6" s="269"/>
      <c r="D6" s="54">
        <v>3988098</v>
      </c>
      <c r="E6" s="54">
        <v>255525</v>
      </c>
      <c r="F6" s="54">
        <v>321003</v>
      </c>
      <c r="G6" s="54">
        <v>148000</v>
      </c>
      <c r="H6" s="54">
        <v>29684</v>
      </c>
      <c r="I6" s="54">
        <v>254000</v>
      </c>
      <c r="J6" s="54">
        <v>19684</v>
      </c>
      <c r="K6" s="122">
        <f>SUM(D6:J6)</f>
        <v>5015994</v>
      </c>
    </row>
    <row r="7" spans="1:14" x14ac:dyDescent="0.2">
      <c r="A7" s="268" t="s">
        <v>91</v>
      </c>
      <c r="B7" s="269"/>
      <c r="C7" s="269"/>
      <c r="D7" s="54">
        <v>3861659</v>
      </c>
      <c r="E7" s="54">
        <v>391185</v>
      </c>
      <c r="F7" s="54">
        <v>443243</v>
      </c>
      <c r="G7" s="54">
        <v>143107</v>
      </c>
      <c r="H7" s="143">
        <v>0</v>
      </c>
      <c r="I7" s="54">
        <v>275303</v>
      </c>
      <c r="J7" s="54">
        <v>0</v>
      </c>
      <c r="K7" s="122">
        <f>SUM(D7:J7)</f>
        <v>5114497</v>
      </c>
    </row>
    <row r="8" spans="1:14" x14ac:dyDescent="0.2">
      <c r="A8" s="268" t="s">
        <v>62</v>
      </c>
      <c r="B8" s="269"/>
      <c r="C8" s="269"/>
      <c r="D8" s="54">
        <f t="shared" ref="D8:J8" si="1">D6-D7</f>
        <v>126439</v>
      </c>
      <c r="E8" s="54">
        <f t="shared" si="1"/>
        <v>-135660</v>
      </c>
      <c r="F8" s="54">
        <f t="shared" si="1"/>
        <v>-122240</v>
      </c>
      <c r="G8" s="54">
        <f t="shared" si="1"/>
        <v>4893</v>
      </c>
      <c r="H8" s="54">
        <f t="shared" si="1"/>
        <v>29684</v>
      </c>
      <c r="I8" s="54">
        <f t="shared" si="1"/>
        <v>-21303</v>
      </c>
      <c r="J8" s="54">
        <f t="shared" si="1"/>
        <v>19684</v>
      </c>
      <c r="K8" s="122">
        <f t="shared" si="0"/>
        <v>-98503</v>
      </c>
    </row>
    <row r="9" spans="1:14" ht="13.5" thickBot="1" x14ac:dyDescent="0.25">
      <c r="A9" s="273" t="s">
        <v>86</v>
      </c>
      <c r="B9" s="274"/>
      <c r="C9" s="274"/>
      <c r="D9" s="57">
        <f t="shared" ref="D9:J9" si="2">D5+D8</f>
        <v>874388</v>
      </c>
      <c r="E9" s="57">
        <f t="shared" si="2"/>
        <v>1729809</v>
      </c>
      <c r="F9" s="57">
        <f t="shared" si="2"/>
        <v>134666</v>
      </c>
      <c r="G9" s="57">
        <f t="shared" si="2"/>
        <v>50285</v>
      </c>
      <c r="H9" s="57">
        <f t="shared" si="2"/>
        <v>480424</v>
      </c>
      <c r="I9" s="57">
        <f t="shared" si="2"/>
        <v>30235</v>
      </c>
      <c r="J9" s="57">
        <f t="shared" si="2"/>
        <v>159482</v>
      </c>
      <c r="K9" s="60">
        <f>SUM(D9:J9)</f>
        <v>3459289</v>
      </c>
    </row>
    <row r="10" spans="1:14" x14ac:dyDescent="0.2">
      <c r="A10" s="278" t="s">
        <v>67</v>
      </c>
      <c r="B10" s="279"/>
      <c r="C10" s="145" t="s">
        <v>16</v>
      </c>
      <c r="D10" s="145" t="s">
        <v>68</v>
      </c>
      <c r="E10" s="89" t="s">
        <v>70</v>
      </c>
      <c r="F10" s="278" t="s">
        <v>71</v>
      </c>
      <c r="G10" s="279"/>
      <c r="H10" s="145" t="s">
        <v>16</v>
      </c>
      <c r="I10" s="145" t="s">
        <v>72</v>
      </c>
      <c r="J10" s="89" t="s">
        <v>70</v>
      </c>
      <c r="K10" s="278" t="s">
        <v>75</v>
      </c>
      <c r="L10" s="279"/>
      <c r="M10" s="145" t="s">
        <v>76</v>
      </c>
      <c r="N10" s="89" t="s">
        <v>18</v>
      </c>
    </row>
    <row r="11" spans="1:14" x14ac:dyDescent="0.2">
      <c r="A11" s="268" t="s">
        <v>12</v>
      </c>
      <c r="B11" s="269"/>
      <c r="C11" s="119">
        <v>3988098</v>
      </c>
      <c r="D11" s="54">
        <v>2914388</v>
      </c>
      <c r="E11" s="153">
        <f>D11/C11</f>
        <v>0.73077141033144122</v>
      </c>
      <c r="F11" s="268" t="s">
        <v>73</v>
      </c>
      <c r="G11" s="269"/>
      <c r="H11" s="119">
        <v>3861659</v>
      </c>
      <c r="I11" s="54">
        <v>2358137</v>
      </c>
      <c r="J11" s="153">
        <f>I11/H11</f>
        <v>0.61065386664125443</v>
      </c>
      <c r="K11" s="268" t="s">
        <v>12</v>
      </c>
      <c r="L11" s="269"/>
      <c r="M11" s="119">
        <f>D11-I11</f>
        <v>556251</v>
      </c>
      <c r="N11" s="122">
        <f>D5+M11</f>
        <v>1304200</v>
      </c>
    </row>
    <row r="12" spans="1:14" x14ac:dyDescent="0.2">
      <c r="A12" s="268" t="s">
        <v>13</v>
      </c>
      <c r="B12" s="269"/>
      <c r="C12" s="119">
        <v>255525</v>
      </c>
      <c r="D12" s="54">
        <v>244767</v>
      </c>
      <c r="E12" s="153">
        <f t="shared" ref="E12:E18" si="3">D12/C12</f>
        <v>0.95789844437921923</v>
      </c>
      <c r="F12" s="268" t="s">
        <v>13</v>
      </c>
      <c r="G12" s="269"/>
      <c r="H12" s="54">
        <f>E7</f>
        <v>391185</v>
      </c>
      <c r="I12" s="54">
        <v>213356</v>
      </c>
      <c r="J12" s="153">
        <f t="shared" ref="J12:J18" si="4">I12/H12</f>
        <v>0.54540946099671506</v>
      </c>
      <c r="K12" s="268" t="s">
        <v>13</v>
      </c>
      <c r="L12" s="269"/>
      <c r="M12" s="119">
        <f t="shared" ref="M12:M18" si="5">D12-I12</f>
        <v>31411</v>
      </c>
      <c r="N12" s="122">
        <f>E5+M12</f>
        <v>1896880</v>
      </c>
    </row>
    <row r="13" spans="1:14" x14ac:dyDescent="0.2">
      <c r="A13" s="268" t="s">
        <v>14</v>
      </c>
      <c r="B13" s="269"/>
      <c r="C13" s="119">
        <v>321003</v>
      </c>
      <c r="D13" s="54">
        <v>294210</v>
      </c>
      <c r="E13" s="153">
        <f t="shared" si="3"/>
        <v>0.91653349034121179</v>
      </c>
      <c r="F13" s="268" t="s">
        <v>14</v>
      </c>
      <c r="G13" s="269"/>
      <c r="H13" s="54">
        <f>F7</f>
        <v>443243</v>
      </c>
      <c r="I13" s="54">
        <v>323262</v>
      </c>
      <c r="J13" s="153">
        <f t="shared" si="4"/>
        <v>0.72931100998774934</v>
      </c>
      <c r="K13" s="268" t="s">
        <v>14</v>
      </c>
      <c r="L13" s="269"/>
      <c r="M13" s="119">
        <f t="shared" si="5"/>
        <v>-29052</v>
      </c>
      <c r="N13" s="122">
        <f>F5+M13</f>
        <v>227854</v>
      </c>
    </row>
    <row r="14" spans="1:14" x14ac:dyDescent="0.2">
      <c r="A14" s="268" t="s">
        <v>3</v>
      </c>
      <c r="B14" s="269"/>
      <c r="C14" s="54">
        <f>G6</f>
        <v>148000</v>
      </c>
      <c r="D14" s="54">
        <v>143772</v>
      </c>
      <c r="E14" s="153">
        <f t="shared" si="3"/>
        <v>0.97143243243243238</v>
      </c>
      <c r="F14" s="268" t="s">
        <v>3</v>
      </c>
      <c r="G14" s="269"/>
      <c r="H14" s="119">
        <v>143107</v>
      </c>
      <c r="I14" s="54">
        <v>105249</v>
      </c>
      <c r="J14" s="153">
        <f t="shared" si="4"/>
        <v>0.73545668625573868</v>
      </c>
      <c r="K14" s="268" t="s">
        <v>3</v>
      </c>
      <c r="L14" s="269"/>
      <c r="M14" s="119">
        <f t="shared" si="5"/>
        <v>38523</v>
      </c>
      <c r="N14" s="122">
        <f>G5+M14</f>
        <v>83915</v>
      </c>
    </row>
    <row r="15" spans="1:14" x14ac:dyDescent="0.2">
      <c r="A15" s="268" t="s">
        <v>15</v>
      </c>
      <c r="B15" s="269"/>
      <c r="C15" s="54">
        <f>H6</f>
        <v>29684</v>
      </c>
      <c r="D15" s="54">
        <v>26024</v>
      </c>
      <c r="E15" s="153">
        <f t="shared" si="3"/>
        <v>0.87670125320037728</v>
      </c>
      <c r="F15" s="268" t="s">
        <v>15</v>
      </c>
      <c r="G15" s="269"/>
      <c r="H15" s="143">
        <f>H7</f>
        <v>0</v>
      </c>
      <c r="I15" s="143">
        <v>0</v>
      </c>
      <c r="J15" s="153" t="e">
        <f t="shared" si="4"/>
        <v>#DIV/0!</v>
      </c>
      <c r="K15" s="268" t="s">
        <v>15</v>
      </c>
      <c r="L15" s="269"/>
      <c r="M15" s="119">
        <f t="shared" si="5"/>
        <v>26024</v>
      </c>
      <c r="N15" s="122">
        <f>H5+M15</f>
        <v>476764</v>
      </c>
    </row>
    <row r="16" spans="1:14" x14ac:dyDescent="0.2">
      <c r="A16" s="268" t="s">
        <v>5</v>
      </c>
      <c r="B16" s="269"/>
      <c r="C16" s="54">
        <f>I6</f>
        <v>254000</v>
      </c>
      <c r="D16" s="54">
        <v>253452</v>
      </c>
      <c r="E16" s="153">
        <f t="shared" si="3"/>
        <v>0.99784251968503934</v>
      </c>
      <c r="F16" s="268" t="s">
        <v>5</v>
      </c>
      <c r="G16" s="269"/>
      <c r="H16" s="119">
        <v>275303</v>
      </c>
      <c r="I16" s="54">
        <v>124670</v>
      </c>
      <c r="J16" s="153">
        <f t="shared" si="4"/>
        <v>0.45284650003813981</v>
      </c>
      <c r="K16" s="268" t="s">
        <v>5</v>
      </c>
      <c r="L16" s="269"/>
      <c r="M16" s="119">
        <f t="shared" si="5"/>
        <v>128782</v>
      </c>
      <c r="N16" s="122">
        <f>I5+M16</f>
        <v>180320</v>
      </c>
    </row>
    <row r="17" spans="1:14" x14ac:dyDescent="0.2">
      <c r="A17" s="268" t="s">
        <v>6</v>
      </c>
      <c r="B17" s="269"/>
      <c r="C17" s="54">
        <f>J6</f>
        <v>19684</v>
      </c>
      <c r="D17" s="54">
        <v>21720</v>
      </c>
      <c r="E17" s="153">
        <f t="shared" si="3"/>
        <v>1.1034342613289982</v>
      </c>
      <c r="F17" s="268" t="s">
        <v>6</v>
      </c>
      <c r="G17" s="269"/>
      <c r="H17" s="119">
        <v>0</v>
      </c>
      <c r="I17" s="143">
        <v>0</v>
      </c>
      <c r="J17" s="153" t="e">
        <f t="shared" si="4"/>
        <v>#DIV/0!</v>
      </c>
      <c r="K17" s="268" t="s">
        <v>6</v>
      </c>
      <c r="L17" s="269"/>
      <c r="M17" s="119">
        <f t="shared" si="5"/>
        <v>21720</v>
      </c>
      <c r="N17" s="122">
        <f>J5+M17</f>
        <v>161518</v>
      </c>
    </row>
    <row r="18" spans="1:14" ht="13.5" thickBot="1" x14ac:dyDescent="0.25">
      <c r="A18" s="273" t="s">
        <v>69</v>
      </c>
      <c r="B18" s="274"/>
      <c r="C18" s="57">
        <f>SUM(C11:C17)</f>
        <v>5015994</v>
      </c>
      <c r="D18" s="57">
        <f>SUM(D11:D17)</f>
        <v>3898333</v>
      </c>
      <c r="E18" s="153">
        <f t="shared" si="3"/>
        <v>0.7771805548411741</v>
      </c>
      <c r="F18" s="273" t="s">
        <v>74</v>
      </c>
      <c r="G18" s="274"/>
      <c r="H18" s="57">
        <f>SUM(H11:H17)</f>
        <v>5114497</v>
      </c>
      <c r="I18" s="57">
        <f>SUM(I11:I17)</f>
        <v>3124674</v>
      </c>
      <c r="J18" s="153">
        <f t="shared" si="4"/>
        <v>0.6109445366768228</v>
      </c>
      <c r="K18" s="273" t="s">
        <v>35</v>
      </c>
      <c r="L18" s="274"/>
      <c r="M18" s="119">
        <f t="shared" si="5"/>
        <v>773659</v>
      </c>
      <c r="N18" s="154">
        <f>SUM(N11:N17)</f>
        <v>4331451</v>
      </c>
    </row>
    <row r="19" spans="1:14" ht="15" customHeight="1" x14ac:dyDescent="0.2">
      <c r="A19" s="278" t="s">
        <v>79</v>
      </c>
      <c r="B19" s="279"/>
      <c r="C19" s="145" t="s">
        <v>20</v>
      </c>
      <c r="D19" s="145" t="s">
        <v>19</v>
      </c>
      <c r="E19" s="89"/>
      <c r="F19" s="278" t="s">
        <v>80</v>
      </c>
      <c r="G19" s="279"/>
      <c r="H19" s="89"/>
      <c r="I19" s="278" t="s">
        <v>81</v>
      </c>
      <c r="J19" s="279"/>
      <c r="K19" s="89"/>
      <c r="L19" s="283" t="s">
        <v>88</v>
      </c>
      <c r="M19" s="284"/>
      <c r="N19" s="285"/>
    </row>
    <row r="20" spans="1:14" x14ac:dyDescent="0.2">
      <c r="A20" s="268" t="s">
        <v>12</v>
      </c>
      <c r="B20" s="269"/>
      <c r="C20" s="54">
        <v>445077</v>
      </c>
      <c r="D20" s="54">
        <v>318476</v>
      </c>
      <c r="E20" s="56">
        <f>C20-D20</f>
        <v>126601</v>
      </c>
      <c r="F20" s="268" t="s">
        <v>22</v>
      </c>
      <c r="G20" s="269"/>
      <c r="H20" s="155">
        <v>2.02</v>
      </c>
      <c r="I20" s="268" t="s">
        <v>82</v>
      </c>
      <c r="J20" s="269"/>
      <c r="K20" s="56">
        <v>113031</v>
      </c>
      <c r="L20" s="130">
        <v>40359</v>
      </c>
      <c r="M20" s="131" t="s">
        <v>39</v>
      </c>
      <c r="N20" s="132">
        <f>K5</f>
        <v>3557792</v>
      </c>
    </row>
    <row r="21" spans="1:14" x14ac:dyDescent="0.2">
      <c r="A21" s="268" t="s">
        <v>13</v>
      </c>
      <c r="B21" s="269"/>
      <c r="C21" s="54">
        <v>3755</v>
      </c>
      <c r="D21" s="54">
        <v>27530</v>
      </c>
      <c r="E21" s="56">
        <f t="shared" ref="E21:E27" si="6">C21-D21</f>
        <v>-23775</v>
      </c>
      <c r="F21" s="268" t="s">
        <v>23</v>
      </c>
      <c r="G21" s="269"/>
      <c r="H21" s="56">
        <v>6874</v>
      </c>
      <c r="I21" s="268" t="s">
        <v>22</v>
      </c>
      <c r="J21" s="269"/>
      <c r="K21" s="111">
        <v>1.35E-2</v>
      </c>
      <c r="L21" s="133" t="s">
        <v>92</v>
      </c>
      <c r="M21" s="131" t="s">
        <v>39</v>
      </c>
      <c r="N21" s="132">
        <f>M18</f>
        <v>773659</v>
      </c>
    </row>
    <row r="22" spans="1:14" ht="13.5" thickBot="1" x14ac:dyDescent="0.25">
      <c r="A22" s="268" t="s">
        <v>14</v>
      </c>
      <c r="B22" s="269"/>
      <c r="C22" s="54">
        <v>412</v>
      </c>
      <c r="D22" s="54">
        <v>28696</v>
      </c>
      <c r="E22" s="56">
        <f t="shared" si="6"/>
        <v>-28284</v>
      </c>
      <c r="F22" s="273" t="s">
        <v>24</v>
      </c>
      <c r="G22" s="274"/>
      <c r="H22" s="60">
        <v>47957</v>
      </c>
      <c r="I22" s="268" t="s">
        <v>83</v>
      </c>
      <c r="J22" s="269"/>
      <c r="K22" s="66">
        <v>130</v>
      </c>
      <c r="L22" s="133" t="s">
        <v>85</v>
      </c>
      <c r="M22" s="131" t="s">
        <v>39</v>
      </c>
      <c r="N22" s="132">
        <f>N20+N21</f>
        <v>4331451</v>
      </c>
    </row>
    <row r="23" spans="1:14" ht="13.5" thickBot="1" x14ac:dyDescent="0.25">
      <c r="A23" s="268" t="s">
        <v>3</v>
      </c>
      <c r="B23" s="269"/>
      <c r="C23" s="54">
        <v>329</v>
      </c>
      <c r="D23" s="54">
        <v>15629</v>
      </c>
      <c r="E23" s="56">
        <f t="shared" si="6"/>
        <v>-15300</v>
      </c>
      <c r="I23" s="273" t="s">
        <v>32</v>
      </c>
      <c r="J23" s="274"/>
      <c r="K23" s="60">
        <v>113161</v>
      </c>
      <c r="L23" s="134"/>
      <c r="M23" s="135"/>
      <c r="N23" s="136"/>
    </row>
    <row r="24" spans="1:14" x14ac:dyDescent="0.2">
      <c r="A24" s="268" t="s">
        <v>15</v>
      </c>
      <c r="B24" s="269"/>
      <c r="C24" s="54">
        <v>857</v>
      </c>
      <c r="D24" s="143">
        <v>0</v>
      </c>
      <c r="E24" s="56">
        <f t="shared" si="6"/>
        <v>857</v>
      </c>
    </row>
    <row r="25" spans="1:14" x14ac:dyDescent="0.2">
      <c r="A25" s="288" t="s">
        <v>5</v>
      </c>
      <c r="B25" s="289"/>
      <c r="C25" s="119">
        <v>344</v>
      </c>
      <c r="D25" s="119">
        <v>1487</v>
      </c>
      <c r="E25" s="122">
        <f t="shared" si="6"/>
        <v>-1143</v>
      </c>
    </row>
    <row r="26" spans="1:14" x14ac:dyDescent="0.2">
      <c r="A26" s="268" t="s">
        <v>6</v>
      </c>
      <c r="B26" s="269"/>
      <c r="C26" s="54">
        <v>275</v>
      </c>
      <c r="D26" s="143">
        <v>0</v>
      </c>
      <c r="E26" s="56">
        <f t="shared" si="6"/>
        <v>275</v>
      </c>
    </row>
    <row r="27" spans="1:14" ht="13.5" thickBot="1" x14ac:dyDescent="0.25">
      <c r="A27" s="273" t="s">
        <v>18</v>
      </c>
      <c r="B27" s="274"/>
      <c r="C27" s="120">
        <f>SUM(C20:C26)</f>
        <v>451049</v>
      </c>
      <c r="D27" s="57">
        <f>SUM(D20:D26)</f>
        <v>391818</v>
      </c>
      <c r="E27" s="60">
        <f t="shared" si="6"/>
        <v>59231</v>
      </c>
      <c r="H27" s="85"/>
    </row>
    <row r="28" spans="1:14" ht="12.75" customHeight="1" x14ac:dyDescent="0.2">
      <c r="J28" s="113"/>
    </row>
    <row r="30" spans="1:14" x14ac:dyDescent="0.2">
      <c r="B30" s="85"/>
    </row>
  </sheetData>
  <mergeCells count="55">
    <mergeCell ref="K10:L10"/>
    <mergeCell ref="A1:D1"/>
    <mergeCell ref="A2:C2"/>
    <mergeCell ref="A3:C3"/>
    <mergeCell ref="A4:C4"/>
    <mergeCell ref="A5:C5"/>
    <mergeCell ref="A6:C6"/>
    <mergeCell ref="A7:C7"/>
    <mergeCell ref="A8:C8"/>
    <mergeCell ref="A9:C9"/>
    <mergeCell ref="A10:B10"/>
    <mergeCell ref="F10:G10"/>
    <mergeCell ref="A11:B11"/>
    <mergeCell ref="F11:G11"/>
    <mergeCell ref="K11:L11"/>
    <mergeCell ref="A12:B12"/>
    <mergeCell ref="F12:G12"/>
    <mergeCell ref="K12:L12"/>
    <mergeCell ref="A13:B13"/>
    <mergeCell ref="F13:G13"/>
    <mergeCell ref="K13:L13"/>
    <mergeCell ref="A14:B14"/>
    <mergeCell ref="F14:G14"/>
    <mergeCell ref="K14:L14"/>
    <mergeCell ref="A15:B15"/>
    <mergeCell ref="F15:G15"/>
    <mergeCell ref="K15:L15"/>
    <mergeCell ref="A16:B16"/>
    <mergeCell ref="F16:G16"/>
    <mergeCell ref="K16:L16"/>
    <mergeCell ref="A17:B17"/>
    <mergeCell ref="F17:G17"/>
    <mergeCell ref="K17:L17"/>
    <mergeCell ref="A18:B18"/>
    <mergeCell ref="F18:G18"/>
    <mergeCell ref="K18:L18"/>
    <mergeCell ref="A19:B19"/>
    <mergeCell ref="F19:G19"/>
    <mergeCell ref="I19:J19"/>
    <mergeCell ref="L19:N19"/>
    <mergeCell ref="A20:B20"/>
    <mergeCell ref="F20:G20"/>
    <mergeCell ref="I20:J20"/>
    <mergeCell ref="A27:B27"/>
    <mergeCell ref="A21:B21"/>
    <mergeCell ref="F21:G21"/>
    <mergeCell ref="I21:J21"/>
    <mergeCell ref="A22:B22"/>
    <mergeCell ref="F22:G22"/>
    <mergeCell ref="I22:J22"/>
    <mergeCell ref="A23:B23"/>
    <mergeCell ref="I23:J23"/>
    <mergeCell ref="A24:B24"/>
    <mergeCell ref="A25:B25"/>
    <mergeCell ref="A26:B26"/>
  </mergeCells>
  <conditionalFormatting sqref="E11:E12 E14:E18">
    <cfRule type="cellIs" dxfId="35" priority="3" operator="lessThan">
      <formula>$N$4</formula>
    </cfRule>
  </conditionalFormatting>
  <conditionalFormatting sqref="J15 J17">
    <cfRule type="cellIs" dxfId="34" priority="2" operator="greaterThan">
      <formula>$N$4</formula>
    </cfRule>
  </conditionalFormatting>
  <conditionalFormatting sqref="M17 M15">
    <cfRule type="cellIs" dxfId="33" priority="1" operator="lessThan">
      <formula>0</formula>
    </cfRule>
  </conditionalFormatting>
  <pageMargins left="0.25" right="0.25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0"/>
  <sheetViews>
    <sheetView workbookViewId="0">
      <selection activeCell="N4" sqref="N4"/>
    </sheetView>
  </sheetViews>
  <sheetFormatPr defaultRowHeight="12.75" x14ac:dyDescent="0.2"/>
  <cols>
    <col min="1" max="8" width="9.140625" style="149"/>
    <col min="9" max="10" width="9.140625" style="149" customWidth="1"/>
    <col min="11" max="11" width="10.42578125" style="149" customWidth="1"/>
    <col min="12" max="12" width="9.42578125" style="149" bestFit="1" customWidth="1"/>
    <col min="13" max="16384" width="9.140625" style="149"/>
  </cols>
  <sheetData>
    <row r="1" spans="1:14" ht="21.75" thickBot="1" x14ac:dyDescent="0.4">
      <c r="A1" s="277" t="s">
        <v>58</v>
      </c>
      <c r="B1" s="277"/>
      <c r="C1" s="277"/>
      <c r="D1" s="277"/>
      <c r="E1" s="51"/>
    </row>
    <row r="2" spans="1:14" x14ac:dyDescent="0.2">
      <c r="A2" s="278" t="s">
        <v>59</v>
      </c>
      <c r="B2" s="279"/>
      <c r="C2" s="279"/>
      <c r="D2" s="150" t="s">
        <v>0</v>
      </c>
      <c r="E2" s="150" t="s">
        <v>1</v>
      </c>
      <c r="F2" s="150" t="s">
        <v>2</v>
      </c>
      <c r="G2" s="150" t="s">
        <v>60</v>
      </c>
      <c r="H2" s="150" t="s">
        <v>4</v>
      </c>
      <c r="I2" s="150" t="s">
        <v>61</v>
      </c>
      <c r="J2" s="150" t="s">
        <v>6</v>
      </c>
      <c r="K2" s="89" t="s">
        <v>35</v>
      </c>
      <c r="M2" s="151" t="s">
        <v>76</v>
      </c>
      <c r="N2" s="152">
        <v>2011</v>
      </c>
    </row>
    <row r="3" spans="1:14" x14ac:dyDescent="0.2">
      <c r="A3" s="268" t="s">
        <v>65</v>
      </c>
      <c r="B3" s="269"/>
      <c r="C3" s="269"/>
      <c r="D3" s="54">
        <v>503125</v>
      </c>
      <c r="E3" s="54">
        <v>2021206</v>
      </c>
      <c r="F3" s="54">
        <v>108886</v>
      </c>
      <c r="G3" s="54">
        <v>133473</v>
      </c>
      <c r="H3" s="54">
        <v>392791</v>
      </c>
      <c r="I3" s="148">
        <v>0</v>
      </c>
      <c r="J3" s="54">
        <v>100708</v>
      </c>
      <c r="K3" s="56">
        <f t="shared" ref="K3:K8" si="0">SUM(D3:J3)</f>
        <v>3260189</v>
      </c>
      <c r="M3" s="92" t="s">
        <v>77</v>
      </c>
      <c r="N3" s="93" t="s">
        <v>102</v>
      </c>
    </row>
    <row r="4" spans="1:14" ht="13.5" thickBot="1" x14ac:dyDescent="0.25">
      <c r="A4" s="268" t="s">
        <v>66</v>
      </c>
      <c r="B4" s="269"/>
      <c r="C4" s="269"/>
      <c r="D4" s="54">
        <v>714416</v>
      </c>
      <c r="E4" s="54">
        <v>2057962</v>
      </c>
      <c r="F4" s="54">
        <v>503224</v>
      </c>
      <c r="G4" s="54">
        <v>107905</v>
      </c>
      <c r="H4" s="54">
        <v>421640</v>
      </c>
      <c r="I4" s="54">
        <v>58092</v>
      </c>
      <c r="J4" s="54">
        <v>119676</v>
      </c>
      <c r="K4" s="56">
        <f t="shared" si="0"/>
        <v>3982915</v>
      </c>
      <c r="M4" s="94" t="s">
        <v>70</v>
      </c>
      <c r="N4" s="95">
        <v>0.67</v>
      </c>
    </row>
    <row r="5" spans="1:14" x14ac:dyDescent="0.2">
      <c r="A5" s="268" t="s">
        <v>93</v>
      </c>
      <c r="B5" s="269"/>
      <c r="C5" s="269"/>
      <c r="D5" s="54">
        <v>747949</v>
      </c>
      <c r="E5" s="54">
        <v>1865469</v>
      </c>
      <c r="F5" s="54">
        <v>256906</v>
      </c>
      <c r="G5" s="54">
        <v>45392</v>
      </c>
      <c r="H5" s="54">
        <v>450740</v>
      </c>
      <c r="I5" s="54">
        <v>51538</v>
      </c>
      <c r="J5" s="54">
        <v>139798</v>
      </c>
      <c r="K5" s="56">
        <f>SUM(D5:J5)</f>
        <v>3557792</v>
      </c>
      <c r="M5" s="97"/>
      <c r="N5" s="98"/>
    </row>
    <row r="6" spans="1:14" x14ac:dyDescent="0.2">
      <c r="A6" s="268" t="s">
        <v>90</v>
      </c>
      <c r="B6" s="269"/>
      <c r="C6" s="269"/>
      <c r="D6" s="54">
        <v>3988098</v>
      </c>
      <c r="E6" s="54">
        <v>255525</v>
      </c>
      <c r="F6" s="54">
        <v>321003</v>
      </c>
      <c r="G6" s="54">
        <v>148000</v>
      </c>
      <c r="H6" s="54">
        <v>29684</v>
      </c>
      <c r="I6" s="54">
        <v>254000</v>
      </c>
      <c r="J6" s="54">
        <v>19684</v>
      </c>
      <c r="K6" s="122">
        <f>SUM(D6:J6)</f>
        <v>5015994</v>
      </c>
    </row>
    <row r="7" spans="1:14" x14ac:dyDescent="0.2">
      <c r="A7" s="268" t="s">
        <v>91</v>
      </c>
      <c r="B7" s="269"/>
      <c r="C7" s="269"/>
      <c r="D7" s="54">
        <v>3861659</v>
      </c>
      <c r="E7" s="54">
        <v>391185</v>
      </c>
      <c r="F7" s="54">
        <v>443243</v>
      </c>
      <c r="G7" s="54">
        <v>143107</v>
      </c>
      <c r="H7" s="148">
        <v>0</v>
      </c>
      <c r="I7" s="54">
        <v>275303</v>
      </c>
      <c r="J7" s="54">
        <v>0</v>
      </c>
      <c r="K7" s="122">
        <f>SUM(D7:J7)</f>
        <v>5114497</v>
      </c>
    </row>
    <row r="8" spans="1:14" x14ac:dyDescent="0.2">
      <c r="A8" s="268" t="s">
        <v>62</v>
      </c>
      <c r="B8" s="269"/>
      <c r="C8" s="269"/>
      <c r="D8" s="54">
        <f t="shared" ref="D8:J8" si="1">D6-D7</f>
        <v>126439</v>
      </c>
      <c r="E8" s="54">
        <f t="shared" si="1"/>
        <v>-135660</v>
      </c>
      <c r="F8" s="54">
        <f t="shared" si="1"/>
        <v>-122240</v>
      </c>
      <c r="G8" s="54">
        <f t="shared" si="1"/>
        <v>4893</v>
      </c>
      <c r="H8" s="54">
        <f t="shared" si="1"/>
        <v>29684</v>
      </c>
      <c r="I8" s="54">
        <f t="shared" si="1"/>
        <v>-21303</v>
      </c>
      <c r="J8" s="54">
        <f t="shared" si="1"/>
        <v>19684</v>
      </c>
      <c r="K8" s="122">
        <f t="shared" si="0"/>
        <v>-98503</v>
      </c>
    </row>
    <row r="9" spans="1:14" ht="13.5" thickBot="1" x14ac:dyDescent="0.25">
      <c r="A9" s="273" t="s">
        <v>86</v>
      </c>
      <c r="B9" s="274"/>
      <c r="C9" s="274"/>
      <c r="D9" s="57">
        <f t="shared" ref="D9:J9" si="2">D5+D8</f>
        <v>874388</v>
      </c>
      <c r="E9" s="57">
        <f t="shared" si="2"/>
        <v>1729809</v>
      </c>
      <c r="F9" s="57">
        <f t="shared" si="2"/>
        <v>134666</v>
      </c>
      <c r="G9" s="57">
        <f t="shared" si="2"/>
        <v>50285</v>
      </c>
      <c r="H9" s="57">
        <f t="shared" si="2"/>
        <v>480424</v>
      </c>
      <c r="I9" s="57">
        <f t="shared" si="2"/>
        <v>30235</v>
      </c>
      <c r="J9" s="57">
        <f t="shared" si="2"/>
        <v>159482</v>
      </c>
      <c r="K9" s="60">
        <f>SUM(D9:J9)</f>
        <v>3459289</v>
      </c>
    </row>
    <row r="10" spans="1:14" x14ac:dyDescent="0.2">
      <c r="A10" s="278" t="s">
        <v>67</v>
      </c>
      <c r="B10" s="279"/>
      <c r="C10" s="150" t="s">
        <v>16</v>
      </c>
      <c r="D10" s="150" t="s">
        <v>68</v>
      </c>
      <c r="E10" s="89" t="s">
        <v>70</v>
      </c>
      <c r="F10" s="278" t="s">
        <v>71</v>
      </c>
      <c r="G10" s="279"/>
      <c r="H10" s="150" t="s">
        <v>16</v>
      </c>
      <c r="I10" s="150" t="s">
        <v>72</v>
      </c>
      <c r="J10" s="89" t="s">
        <v>70</v>
      </c>
      <c r="K10" s="278" t="s">
        <v>75</v>
      </c>
      <c r="L10" s="279"/>
      <c r="M10" s="150" t="s">
        <v>76</v>
      </c>
      <c r="N10" s="89" t="s">
        <v>18</v>
      </c>
    </row>
    <row r="11" spans="1:14" x14ac:dyDescent="0.2">
      <c r="A11" s="268" t="s">
        <v>12</v>
      </c>
      <c r="B11" s="269"/>
      <c r="C11" s="119">
        <v>3988098</v>
      </c>
      <c r="D11" s="54">
        <v>3149534</v>
      </c>
      <c r="E11" s="153">
        <f>D11/C11</f>
        <v>0.78973335158764901</v>
      </c>
      <c r="F11" s="268" t="s">
        <v>73</v>
      </c>
      <c r="G11" s="269"/>
      <c r="H11" s="119">
        <v>3861659</v>
      </c>
      <c r="I11" s="54">
        <v>2710679</v>
      </c>
      <c r="J11" s="153">
        <f>I11/H11</f>
        <v>0.70194675397283912</v>
      </c>
      <c r="K11" s="268" t="s">
        <v>12</v>
      </c>
      <c r="L11" s="269"/>
      <c r="M11" s="119">
        <f>D11-I11</f>
        <v>438855</v>
      </c>
      <c r="N11" s="122">
        <f>D5+M11</f>
        <v>1186804</v>
      </c>
    </row>
    <row r="12" spans="1:14" x14ac:dyDescent="0.2">
      <c r="A12" s="268" t="s">
        <v>13</v>
      </c>
      <c r="B12" s="269"/>
      <c r="C12" s="119">
        <v>255525</v>
      </c>
      <c r="D12" s="54">
        <v>247376</v>
      </c>
      <c r="E12" s="153">
        <f t="shared" ref="E12:E18" si="3">D12/C12</f>
        <v>0.96810879561686725</v>
      </c>
      <c r="F12" s="268" t="s">
        <v>13</v>
      </c>
      <c r="G12" s="269"/>
      <c r="H12" s="54">
        <f>E7</f>
        <v>391185</v>
      </c>
      <c r="I12" s="54">
        <v>241095</v>
      </c>
      <c r="J12" s="153">
        <f t="shared" ref="J12:J18" si="4">I12/H12</f>
        <v>0.61631964415813489</v>
      </c>
      <c r="K12" s="268" t="s">
        <v>13</v>
      </c>
      <c r="L12" s="269"/>
      <c r="M12" s="119">
        <f t="shared" ref="M12:M18" si="5">D12-I12</f>
        <v>6281</v>
      </c>
      <c r="N12" s="122">
        <f>E5+M12</f>
        <v>1871750</v>
      </c>
    </row>
    <row r="13" spans="1:14" x14ac:dyDescent="0.2">
      <c r="A13" s="268" t="s">
        <v>14</v>
      </c>
      <c r="B13" s="269"/>
      <c r="C13" s="119">
        <v>321003</v>
      </c>
      <c r="D13" s="54">
        <v>294401</v>
      </c>
      <c r="E13" s="153">
        <f t="shared" si="3"/>
        <v>0.91712850035669446</v>
      </c>
      <c r="F13" s="268" t="s">
        <v>14</v>
      </c>
      <c r="G13" s="269"/>
      <c r="H13" s="54">
        <f>F7</f>
        <v>443243</v>
      </c>
      <c r="I13" s="54">
        <v>353614</v>
      </c>
      <c r="J13" s="153">
        <f t="shared" si="4"/>
        <v>0.79778812073738337</v>
      </c>
      <c r="K13" s="268" t="s">
        <v>14</v>
      </c>
      <c r="L13" s="269"/>
      <c r="M13" s="119">
        <f t="shared" si="5"/>
        <v>-59213</v>
      </c>
      <c r="N13" s="122">
        <f>F5+M13</f>
        <v>197693</v>
      </c>
    </row>
    <row r="14" spans="1:14" x14ac:dyDescent="0.2">
      <c r="A14" s="268" t="s">
        <v>3</v>
      </c>
      <c r="B14" s="269"/>
      <c r="C14" s="54">
        <f>G6</f>
        <v>148000</v>
      </c>
      <c r="D14" s="54">
        <v>144041</v>
      </c>
      <c r="E14" s="153">
        <f t="shared" si="3"/>
        <v>0.97324999999999995</v>
      </c>
      <c r="F14" s="268" t="s">
        <v>3</v>
      </c>
      <c r="G14" s="269"/>
      <c r="H14" s="119">
        <v>143107</v>
      </c>
      <c r="I14" s="54">
        <v>120821</v>
      </c>
      <c r="J14" s="153">
        <f t="shared" si="4"/>
        <v>0.84427037112090952</v>
      </c>
      <c r="K14" s="268" t="s">
        <v>3</v>
      </c>
      <c r="L14" s="269"/>
      <c r="M14" s="119">
        <f t="shared" si="5"/>
        <v>23220</v>
      </c>
      <c r="N14" s="122">
        <f>G5+M14</f>
        <v>68612</v>
      </c>
    </row>
    <row r="15" spans="1:14" x14ac:dyDescent="0.2">
      <c r="A15" s="268" t="s">
        <v>15</v>
      </c>
      <c r="B15" s="269"/>
      <c r="C15" s="54">
        <f>H6</f>
        <v>29684</v>
      </c>
      <c r="D15" s="54">
        <v>26572</v>
      </c>
      <c r="E15" s="153">
        <f t="shared" si="3"/>
        <v>0.89516237703813506</v>
      </c>
      <c r="F15" s="268" t="s">
        <v>15</v>
      </c>
      <c r="G15" s="269"/>
      <c r="H15" s="148">
        <f>H7</f>
        <v>0</v>
      </c>
      <c r="I15" s="148">
        <v>0</v>
      </c>
      <c r="J15" s="153" t="e">
        <f t="shared" si="4"/>
        <v>#DIV/0!</v>
      </c>
      <c r="K15" s="268" t="s">
        <v>15</v>
      </c>
      <c r="L15" s="269"/>
      <c r="M15" s="119">
        <f t="shared" si="5"/>
        <v>26572</v>
      </c>
      <c r="N15" s="122">
        <f>H5+M15</f>
        <v>477312</v>
      </c>
    </row>
    <row r="16" spans="1:14" x14ac:dyDescent="0.2">
      <c r="A16" s="268" t="s">
        <v>5</v>
      </c>
      <c r="B16" s="269"/>
      <c r="C16" s="54">
        <f>I6</f>
        <v>254000</v>
      </c>
      <c r="D16" s="54">
        <v>253644</v>
      </c>
      <c r="E16" s="153">
        <f t="shared" si="3"/>
        <v>0.99859842519685038</v>
      </c>
      <c r="F16" s="268" t="s">
        <v>5</v>
      </c>
      <c r="G16" s="269"/>
      <c r="H16" s="119">
        <v>275303</v>
      </c>
      <c r="I16" s="54">
        <v>124800</v>
      </c>
      <c r="J16" s="153">
        <f t="shared" si="4"/>
        <v>0.45331870702462379</v>
      </c>
      <c r="K16" s="268" t="s">
        <v>5</v>
      </c>
      <c r="L16" s="269"/>
      <c r="M16" s="119">
        <f t="shared" si="5"/>
        <v>128844</v>
      </c>
      <c r="N16" s="122">
        <f>I5+M16</f>
        <v>180382</v>
      </c>
    </row>
    <row r="17" spans="1:14" x14ac:dyDescent="0.2">
      <c r="A17" s="268" t="s">
        <v>6</v>
      </c>
      <c r="B17" s="269"/>
      <c r="C17" s="54">
        <f>J6</f>
        <v>19684</v>
      </c>
      <c r="D17" s="54">
        <v>21873</v>
      </c>
      <c r="E17" s="153">
        <f t="shared" si="3"/>
        <v>1.1112070717333875</v>
      </c>
      <c r="F17" s="268" t="s">
        <v>6</v>
      </c>
      <c r="G17" s="269"/>
      <c r="H17" s="119">
        <v>0</v>
      </c>
      <c r="I17" s="148">
        <v>0</v>
      </c>
      <c r="J17" s="153" t="e">
        <f t="shared" si="4"/>
        <v>#DIV/0!</v>
      </c>
      <c r="K17" s="268" t="s">
        <v>6</v>
      </c>
      <c r="L17" s="269"/>
      <c r="M17" s="119">
        <f t="shared" si="5"/>
        <v>21873</v>
      </c>
      <c r="N17" s="122">
        <f>J5+M17</f>
        <v>161671</v>
      </c>
    </row>
    <row r="18" spans="1:14" ht="13.5" thickBot="1" x14ac:dyDescent="0.25">
      <c r="A18" s="273" t="s">
        <v>69</v>
      </c>
      <c r="B18" s="274"/>
      <c r="C18" s="57">
        <f>SUM(C11:C17)</f>
        <v>5015994</v>
      </c>
      <c r="D18" s="57">
        <f>SUM(D11:D17)</f>
        <v>4137441</v>
      </c>
      <c r="E18" s="153">
        <f t="shared" si="3"/>
        <v>0.82484967087281202</v>
      </c>
      <c r="F18" s="273" t="s">
        <v>74</v>
      </c>
      <c r="G18" s="274"/>
      <c r="H18" s="57">
        <f>SUM(H11:H17)</f>
        <v>5114497</v>
      </c>
      <c r="I18" s="57">
        <f>SUM(I11:I17)</f>
        <v>3551009</v>
      </c>
      <c r="J18" s="153">
        <f t="shared" si="4"/>
        <v>0.69430268509298176</v>
      </c>
      <c r="K18" s="273" t="s">
        <v>35</v>
      </c>
      <c r="L18" s="274"/>
      <c r="M18" s="119">
        <f t="shared" si="5"/>
        <v>586432</v>
      </c>
      <c r="N18" s="154">
        <f>SUM(N11:N17)</f>
        <v>4144224</v>
      </c>
    </row>
    <row r="19" spans="1:14" ht="15" customHeight="1" x14ac:dyDescent="0.2">
      <c r="A19" s="278" t="s">
        <v>79</v>
      </c>
      <c r="B19" s="279"/>
      <c r="C19" s="150" t="s">
        <v>20</v>
      </c>
      <c r="D19" s="150" t="s">
        <v>19</v>
      </c>
      <c r="E19" s="89"/>
      <c r="F19" s="278" t="s">
        <v>80</v>
      </c>
      <c r="G19" s="279"/>
      <c r="H19" s="89"/>
      <c r="I19" s="278" t="s">
        <v>81</v>
      </c>
      <c r="J19" s="279"/>
      <c r="K19" s="89"/>
      <c r="L19" s="283" t="s">
        <v>88</v>
      </c>
      <c r="M19" s="284"/>
      <c r="N19" s="285"/>
    </row>
    <row r="20" spans="1:14" x14ac:dyDescent="0.2">
      <c r="A20" s="268" t="s">
        <v>12</v>
      </c>
      <c r="B20" s="269"/>
      <c r="C20" s="54">
        <v>235147</v>
      </c>
      <c r="D20" s="54">
        <v>352542</v>
      </c>
      <c r="E20" s="56">
        <f>C20-D20</f>
        <v>-117395</v>
      </c>
      <c r="F20" s="268" t="s">
        <v>22</v>
      </c>
      <c r="G20" s="269"/>
      <c r="H20" s="161">
        <v>1.26E-2</v>
      </c>
      <c r="I20" s="268" t="s">
        <v>82</v>
      </c>
      <c r="J20" s="269"/>
      <c r="K20" s="56">
        <v>113161</v>
      </c>
      <c r="L20" s="130">
        <v>40359</v>
      </c>
      <c r="M20" s="131" t="s">
        <v>39</v>
      </c>
      <c r="N20" s="132">
        <f>K5</f>
        <v>3557792</v>
      </c>
    </row>
    <row r="21" spans="1:14" x14ac:dyDescent="0.2">
      <c r="A21" s="268" t="s">
        <v>13</v>
      </c>
      <c r="B21" s="269"/>
      <c r="C21" s="54">
        <v>2608</v>
      </c>
      <c r="D21" s="54">
        <v>27739</v>
      </c>
      <c r="E21" s="56">
        <f t="shared" ref="E21:E27" si="6">C21-D21</f>
        <v>-25131</v>
      </c>
      <c r="F21" s="268" t="s">
        <v>23</v>
      </c>
      <c r="G21" s="269"/>
      <c r="H21" s="56">
        <v>3831.17</v>
      </c>
      <c r="I21" s="268" t="s">
        <v>22</v>
      </c>
      <c r="J21" s="269"/>
      <c r="K21" s="111">
        <v>1.2500000000000001E-2</v>
      </c>
      <c r="L21" s="133" t="s">
        <v>92</v>
      </c>
      <c r="M21" s="131" t="s">
        <v>39</v>
      </c>
      <c r="N21" s="132">
        <f>M18</f>
        <v>586432</v>
      </c>
    </row>
    <row r="22" spans="1:14" ht="13.5" thickBot="1" x14ac:dyDescent="0.25">
      <c r="A22" s="268" t="s">
        <v>14</v>
      </c>
      <c r="B22" s="269"/>
      <c r="C22" s="54">
        <v>192</v>
      </c>
      <c r="D22" s="54">
        <v>30351</v>
      </c>
      <c r="E22" s="56">
        <f t="shared" si="6"/>
        <v>-30159</v>
      </c>
      <c r="F22" s="273" t="s">
        <v>24</v>
      </c>
      <c r="G22" s="274"/>
      <c r="H22" s="60">
        <v>51788</v>
      </c>
      <c r="I22" s="268" t="s">
        <v>83</v>
      </c>
      <c r="J22" s="269"/>
      <c r="K22" s="66">
        <v>120</v>
      </c>
      <c r="L22" s="133" t="s">
        <v>85</v>
      </c>
      <c r="M22" s="131" t="s">
        <v>39</v>
      </c>
      <c r="N22" s="132">
        <f>N20+N21</f>
        <v>4144224</v>
      </c>
    </row>
    <row r="23" spans="1:14" ht="13.5" thickBot="1" x14ac:dyDescent="0.25">
      <c r="A23" s="268" t="s">
        <v>3</v>
      </c>
      <c r="B23" s="269"/>
      <c r="C23" s="54">
        <v>139</v>
      </c>
      <c r="D23" s="54">
        <v>15573</v>
      </c>
      <c r="E23" s="56">
        <f t="shared" si="6"/>
        <v>-15434</v>
      </c>
      <c r="I23" s="273" t="s">
        <v>32</v>
      </c>
      <c r="J23" s="274"/>
      <c r="K23" s="60">
        <v>113280</v>
      </c>
      <c r="L23" s="134"/>
      <c r="M23" s="135"/>
      <c r="N23" s="136"/>
    </row>
    <row r="24" spans="1:14" x14ac:dyDescent="0.2">
      <c r="A24" s="268" t="s">
        <v>15</v>
      </c>
      <c r="B24" s="269"/>
      <c r="C24" s="54">
        <v>547</v>
      </c>
      <c r="D24" s="148">
        <v>0</v>
      </c>
      <c r="E24" s="56">
        <f t="shared" si="6"/>
        <v>547</v>
      </c>
    </row>
    <row r="25" spans="1:14" x14ac:dyDescent="0.2">
      <c r="A25" s="288" t="s">
        <v>5</v>
      </c>
      <c r="B25" s="289"/>
      <c r="C25" s="119">
        <v>192</v>
      </c>
      <c r="D25" s="119">
        <v>130</v>
      </c>
      <c r="E25" s="122">
        <f t="shared" si="6"/>
        <v>62</v>
      </c>
    </row>
    <row r="26" spans="1:14" x14ac:dyDescent="0.2">
      <c r="A26" s="268" t="s">
        <v>6</v>
      </c>
      <c r="B26" s="269"/>
      <c r="C26" s="54">
        <v>153</v>
      </c>
      <c r="D26" s="148">
        <v>0</v>
      </c>
      <c r="E26" s="56">
        <f t="shared" si="6"/>
        <v>153</v>
      </c>
    </row>
    <row r="27" spans="1:14" ht="13.5" thickBot="1" x14ac:dyDescent="0.25">
      <c r="A27" s="273" t="s">
        <v>18</v>
      </c>
      <c r="B27" s="274"/>
      <c r="C27" s="120">
        <f>SUM(C20:C26)</f>
        <v>238978</v>
      </c>
      <c r="D27" s="57">
        <f>SUM(D20:D26)</f>
        <v>426335</v>
      </c>
      <c r="E27" s="60">
        <f t="shared" si="6"/>
        <v>-187357</v>
      </c>
      <c r="H27" s="85"/>
    </row>
    <row r="28" spans="1:14" ht="12.75" customHeight="1" x14ac:dyDescent="0.2">
      <c r="J28" s="113"/>
    </row>
    <row r="30" spans="1:14" x14ac:dyDescent="0.2">
      <c r="B30" s="85"/>
    </row>
  </sheetData>
  <mergeCells count="55">
    <mergeCell ref="A27:B27"/>
    <mergeCell ref="A21:B21"/>
    <mergeCell ref="F21:G21"/>
    <mergeCell ref="I21:J21"/>
    <mergeCell ref="A22:B22"/>
    <mergeCell ref="F22:G22"/>
    <mergeCell ref="I22:J22"/>
    <mergeCell ref="A23:B23"/>
    <mergeCell ref="I23:J23"/>
    <mergeCell ref="A24:B24"/>
    <mergeCell ref="A25:B25"/>
    <mergeCell ref="A26:B26"/>
    <mergeCell ref="A19:B19"/>
    <mergeCell ref="F19:G19"/>
    <mergeCell ref="I19:J19"/>
    <mergeCell ref="L19:N19"/>
    <mergeCell ref="A20:B20"/>
    <mergeCell ref="F20:G20"/>
    <mergeCell ref="I20:J20"/>
    <mergeCell ref="A17:B17"/>
    <mergeCell ref="F17:G17"/>
    <mergeCell ref="K17:L17"/>
    <mergeCell ref="A18:B18"/>
    <mergeCell ref="F18:G18"/>
    <mergeCell ref="K18:L18"/>
    <mergeCell ref="A15:B15"/>
    <mergeCell ref="F15:G15"/>
    <mergeCell ref="K15:L15"/>
    <mergeCell ref="A16:B16"/>
    <mergeCell ref="F16:G16"/>
    <mergeCell ref="K16:L16"/>
    <mergeCell ref="A13:B13"/>
    <mergeCell ref="F13:G13"/>
    <mergeCell ref="K13:L13"/>
    <mergeCell ref="A14:B14"/>
    <mergeCell ref="F14:G14"/>
    <mergeCell ref="K14:L14"/>
    <mergeCell ref="A11:B11"/>
    <mergeCell ref="F11:G11"/>
    <mergeCell ref="K11:L11"/>
    <mergeCell ref="A12:B12"/>
    <mergeCell ref="F12:G12"/>
    <mergeCell ref="K12:L12"/>
    <mergeCell ref="K10:L10"/>
    <mergeCell ref="A1:D1"/>
    <mergeCell ref="A2:C2"/>
    <mergeCell ref="A3:C3"/>
    <mergeCell ref="A4:C4"/>
    <mergeCell ref="A5:C5"/>
    <mergeCell ref="A6:C6"/>
    <mergeCell ref="A7:C7"/>
    <mergeCell ref="A8:C8"/>
    <mergeCell ref="A9:C9"/>
    <mergeCell ref="A10:B10"/>
    <mergeCell ref="F10:G10"/>
  </mergeCells>
  <conditionalFormatting sqref="E11:E12 E14:E18">
    <cfRule type="cellIs" dxfId="32" priority="3" operator="lessThan">
      <formula>$N$4</formula>
    </cfRule>
  </conditionalFormatting>
  <conditionalFormatting sqref="J15 J17">
    <cfRule type="cellIs" dxfId="31" priority="2" operator="greaterThan">
      <formula>$N$4</formula>
    </cfRule>
  </conditionalFormatting>
  <conditionalFormatting sqref="M17 M15">
    <cfRule type="cellIs" dxfId="30" priority="1" operator="lessThan">
      <formula>0</formula>
    </cfRule>
  </conditionalFormatting>
  <printOptions gridLines="1"/>
  <pageMargins left="0.25" right="0.25" top="0.75" bottom="0.75" header="0.3" footer="0.3"/>
  <pageSetup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"/>
  <sheetViews>
    <sheetView workbookViewId="0">
      <selection activeCell="N4" sqref="N4"/>
    </sheetView>
  </sheetViews>
  <sheetFormatPr defaultRowHeight="12.75" x14ac:dyDescent="0.2"/>
  <cols>
    <col min="1" max="8" width="9.140625" style="157"/>
    <col min="9" max="10" width="9.140625" style="157" customWidth="1"/>
    <col min="11" max="11" width="10.42578125" style="157" customWidth="1"/>
    <col min="12" max="12" width="9.42578125" style="157" bestFit="1" customWidth="1"/>
    <col min="13" max="16384" width="9.140625" style="157"/>
  </cols>
  <sheetData>
    <row r="1" spans="1:14" ht="21.75" thickBot="1" x14ac:dyDescent="0.4">
      <c r="A1" s="277" t="s">
        <v>58</v>
      </c>
      <c r="B1" s="277"/>
      <c r="C1" s="277"/>
      <c r="D1" s="277"/>
      <c r="E1" s="51"/>
    </row>
    <row r="2" spans="1:14" x14ac:dyDescent="0.2">
      <c r="A2" s="278" t="s">
        <v>59</v>
      </c>
      <c r="B2" s="279"/>
      <c r="C2" s="279"/>
      <c r="D2" s="158" t="s">
        <v>0</v>
      </c>
      <c r="E2" s="158" t="s">
        <v>1</v>
      </c>
      <c r="F2" s="158" t="s">
        <v>2</v>
      </c>
      <c r="G2" s="158" t="s">
        <v>60</v>
      </c>
      <c r="H2" s="158" t="s">
        <v>4</v>
      </c>
      <c r="I2" s="158" t="s">
        <v>61</v>
      </c>
      <c r="J2" s="158" t="s">
        <v>6</v>
      </c>
      <c r="K2" s="89" t="s">
        <v>35</v>
      </c>
      <c r="M2" s="159" t="s">
        <v>76</v>
      </c>
      <c r="N2" s="160">
        <v>2011</v>
      </c>
    </row>
    <row r="3" spans="1:14" x14ac:dyDescent="0.2">
      <c r="A3" s="268" t="s">
        <v>65</v>
      </c>
      <c r="B3" s="269"/>
      <c r="C3" s="269"/>
      <c r="D3" s="54">
        <v>503125</v>
      </c>
      <c r="E3" s="54">
        <v>2021206</v>
      </c>
      <c r="F3" s="54">
        <v>108886</v>
      </c>
      <c r="G3" s="54">
        <v>133473</v>
      </c>
      <c r="H3" s="54">
        <v>392791</v>
      </c>
      <c r="I3" s="156">
        <v>0</v>
      </c>
      <c r="J3" s="54">
        <v>100708</v>
      </c>
      <c r="K3" s="56">
        <f t="shared" ref="K3:K8" si="0">SUM(D3:J3)</f>
        <v>3260189</v>
      </c>
      <c r="M3" s="92" t="s">
        <v>77</v>
      </c>
      <c r="N3" s="93" t="s">
        <v>110</v>
      </c>
    </row>
    <row r="4" spans="1:14" ht="13.5" thickBot="1" x14ac:dyDescent="0.25">
      <c r="A4" s="268" t="s">
        <v>66</v>
      </c>
      <c r="B4" s="269"/>
      <c r="C4" s="269"/>
      <c r="D4" s="54">
        <v>714416</v>
      </c>
      <c r="E4" s="54">
        <v>2057962</v>
      </c>
      <c r="F4" s="54">
        <v>503224</v>
      </c>
      <c r="G4" s="54">
        <v>107905</v>
      </c>
      <c r="H4" s="54">
        <v>421640</v>
      </c>
      <c r="I4" s="54">
        <v>58092</v>
      </c>
      <c r="J4" s="54">
        <v>119676</v>
      </c>
      <c r="K4" s="56">
        <f t="shared" si="0"/>
        <v>3982915</v>
      </c>
      <c r="M4" s="94" t="s">
        <v>70</v>
      </c>
      <c r="N4" s="95">
        <v>0.75</v>
      </c>
    </row>
    <row r="5" spans="1:14" x14ac:dyDescent="0.2">
      <c r="A5" s="268" t="s">
        <v>93</v>
      </c>
      <c r="B5" s="269"/>
      <c r="C5" s="269"/>
      <c r="D5" s="54">
        <v>747949</v>
      </c>
      <c r="E5" s="54">
        <v>1865469</v>
      </c>
      <c r="F5" s="54">
        <v>256906</v>
      </c>
      <c r="G5" s="54">
        <v>45392</v>
      </c>
      <c r="H5" s="54">
        <v>450740</v>
      </c>
      <c r="I5" s="54">
        <v>51538</v>
      </c>
      <c r="J5" s="54">
        <v>139798</v>
      </c>
      <c r="K5" s="56">
        <f>SUM(D5:J5)</f>
        <v>3557792</v>
      </c>
      <c r="M5" s="97"/>
      <c r="N5" s="98"/>
    </row>
    <row r="6" spans="1:14" x14ac:dyDescent="0.2">
      <c r="A6" s="268" t="s">
        <v>90</v>
      </c>
      <c r="B6" s="269"/>
      <c r="C6" s="269"/>
      <c r="D6" s="54">
        <v>3988098</v>
      </c>
      <c r="E6" s="54">
        <v>255525</v>
      </c>
      <c r="F6" s="54">
        <v>321003</v>
      </c>
      <c r="G6" s="54">
        <v>148000</v>
      </c>
      <c r="H6" s="54">
        <v>29684</v>
      </c>
      <c r="I6" s="54">
        <v>254000</v>
      </c>
      <c r="J6" s="54">
        <v>19684</v>
      </c>
      <c r="K6" s="122">
        <f>SUM(D6:J6)</f>
        <v>5015994</v>
      </c>
    </row>
    <row r="7" spans="1:14" x14ac:dyDescent="0.2">
      <c r="A7" s="268" t="s">
        <v>91</v>
      </c>
      <c r="B7" s="269"/>
      <c r="C7" s="269"/>
      <c r="D7" s="54">
        <v>3861659</v>
      </c>
      <c r="E7" s="54">
        <v>391185</v>
      </c>
      <c r="F7" s="54">
        <v>443243</v>
      </c>
      <c r="G7" s="54">
        <v>143107</v>
      </c>
      <c r="H7" s="156">
        <v>0</v>
      </c>
      <c r="I7" s="54">
        <v>275303</v>
      </c>
      <c r="J7" s="54">
        <v>0</v>
      </c>
      <c r="K7" s="122">
        <f>SUM(D7:J7)</f>
        <v>5114497</v>
      </c>
    </row>
    <row r="8" spans="1:14" x14ac:dyDescent="0.2">
      <c r="A8" s="268" t="s">
        <v>62</v>
      </c>
      <c r="B8" s="269"/>
      <c r="C8" s="269"/>
      <c r="D8" s="54">
        <f t="shared" ref="D8:J8" si="1">D6-D7</f>
        <v>126439</v>
      </c>
      <c r="E8" s="54">
        <f t="shared" si="1"/>
        <v>-135660</v>
      </c>
      <c r="F8" s="54">
        <f t="shared" si="1"/>
        <v>-122240</v>
      </c>
      <c r="G8" s="54">
        <f t="shared" si="1"/>
        <v>4893</v>
      </c>
      <c r="H8" s="54">
        <f t="shared" si="1"/>
        <v>29684</v>
      </c>
      <c r="I8" s="54">
        <f t="shared" si="1"/>
        <v>-21303</v>
      </c>
      <c r="J8" s="54">
        <f t="shared" si="1"/>
        <v>19684</v>
      </c>
      <c r="K8" s="122">
        <f t="shared" si="0"/>
        <v>-98503</v>
      </c>
    </row>
    <row r="9" spans="1:14" ht="13.5" thickBot="1" x14ac:dyDescent="0.25">
      <c r="A9" s="273" t="s">
        <v>86</v>
      </c>
      <c r="B9" s="274"/>
      <c r="C9" s="274"/>
      <c r="D9" s="57">
        <f t="shared" ref="D9:J9" si="2">D5+D8</f>
        <v>874388</v>
      </c>
      <c r="E9" s="57">
        <f t="shared" si="2"/>
        <v>1729809</v>
      </c>
      <c r="F9" s="57">
        <f t="shared" si="2"/>
        <v>134666</v>
      </c>
      <c r="G9" s="57">
        <f t="shared" si="2"/>
        <v>50285</v>
      </c>
      <c r="H9" s="57">
        <f t="shared" si="2"/>
        <v>480424</v>
      </c>
      <c r="I9" s="57">
        <f t="shared" si="2"/>
        <v>30235</v>
      </c>
      <c r="J9" s="57">
        <f t="shared" si="2"/>
        <v>159482</v>
      </c>
      <c r="K9" s="60">
        <f>SUM(D9:J9)</f>
        <v>3459289</v>
      </c>
    </row>
    <row r="10" spans="1:14" x14ac:dyDescent="0.2">
      <c r="A10" s="278" t="s">
        <v>67</v>
      </c>
      <c r="B10" s="279"/>
      <c r="C10" s="158" t="s">
        <v>16</v>
      </c>
      <c r="D10" s="158" t="s">
        <v>68</v>
      </c>
      <c r="E10" s="89" t="s">
        <v>70</v>
      </c>
      <c r="F10" s="278" t="s">
        <v>71</v>
      </c>
      <c r="G10" s="279"/>
      <c r="H10" s="158" t="s">
        <v>16</v>
      </c>
      <c r="I10" s="158" t="s">
        <v>72</v>
      </c>
      <c r="J10" s="89" t="s">
        <v>70</v>
      </c>
      <c r="K10" s="278" t="s">
        <v>75</v>
      </c>
      <c r="L10" s="279"/>
      <c r="M10" s="158" t="s">
        <v>76</v>
      </c>
      <c r="N10" s="89" t="s">
        <v>18</v>
      </c>
    </row>
    <row r="11" spans="1:14" x14ac:dyDescent="0.2">
      <c r="A11" s="268" t="s">
        <v>12</v>
      </c>
      <c r="B11" s="269"/>
      <c r="C11" s="119">
        <v>3988098</v>
      </c>
      <c r="D11" s="54">
        <v>3479415</v>
      </c>
      <c r="E11" s="153">
        <f>D11/C11</f>
        <v>0.87244972415422084</v>
      </c>
      <c r="F11" s="268" t="s">
        <v>73</v>
      </c>
      <c r="G11" s="269"/>
      <c r="H11" s="119">
        <v>3861659</v>
      </c>
      <c r="I11" s="54">
        <v>3051625</v>
      </c>
      <c r="J11" s="153">
        <f>I11/H11</f>
        <v>0.79023678683177356</v>
      </c>
      <c r="K11" s="268" t="s">
        <v>12</v>
      </c>
      <c r="L11" s="269"/>
      <c r="M11" s="119">
        <f>D11-I11</f>
        <v>427790</v>
      </c>
      <c r="N11" s="122">
        <f>D5+M11</f>
        <v>1175739</v>
      </c>
    </row>
    <row r="12" spans="1:14" x14ac:dyDescent="0.2">
      <c r="A12" s="268" t="s">
        <v>13</v>
      </c>
      <c r="B12" s="269"/>
      <c r="C12" s="119">
        <v>255525</v>
      </c>
      <c r="D12" s="54">
        <v>250134</v>
      </c>
      <c r="E12" s="153">
        <f t="shared" ref="E12:E18" si="3">D12/C12</f>
        <v>0.97890226005283243</v>
      </c>
      <c r="F12" s="268" t="s">
        <v>13</v>
      </c>
      <c r="G12" s="269"/>
      <c r="H12" s="54">
        <f>E7</f>
        <v>391185</v>
      </c>
      <c r="I12" s="54">
        <v>271372</v>
      </c>
      <c r="J12" s="153">
        <f t="shared" ref="J12:J18" si="4">I12/H12</f>
        <v>0.69371780615309897</v>
      </c>
      <c r="K12" s="268" t="s">
        <v>13</v>
      </c>
      <c r="L12" s="269"/>
      <c r="M12" s="119">
        <f t="shared" ref="M12:M18" si="5">D12-I12</f>
        <v>-21238</v>
      </c>
      <c r="N12" s="122">
        <f>E5+M12</f>
        <v>1844231</v>
      </c>
    </row>
    <row r="13" spans="1:14" x14ac:dyDescent="0.2">
      <c r="A13" s="268" t="s">
        <v>14</v>
      </c>
      <c r="B13" s="269"/>
      <c r="C13" s="119">
        <v>321003</v>
      </c>
      <c r="D13" s="54">
        <v>363268</v>
      </c>
      <c r="E13" s="153">
        <f t="shared" si="3"/>
        <v>1.1316654361485718</v>
      </c>
      <c r="F13" s="268" t="s">
        <v>14</v>
      </c>
      <c r="G13" s="269"/>
      <c r="H13" s="54">
        <f>F7</f>
        <v>443243</v>
      </c>
      <c r="I13" s="54">
        <v>386932</v>
      </c>
      <c r="J13" s="153">
        <f t="shared" si="4"/>
        <v>0.87295682052508439</v>
      </c>
      <c r="K13" s="268" t="s">
        <v>14</v>
      </c>
      <c r="L13" s="269"/>
      <c r="M13" s="119">
        <f t="shared" si="5"/>
        <v>-23664</v>
      </c>
      <c r="N13" s="122">
        <f>F5+M13</f>
        <v>233242</v>
      </c>
    </row>
    <row r="14" spans="1:14" x14ac:dyDescent="0.2">
      <c r="A14" s="268" t="s">
        <v>3</v>
      </c>
      <c r="B14" s="269"/>
      <c r="C14" s="54">
        <f>G6</f>
        <v>148000</v>
      </c>
      <c r="D14" s="54">
        <v>144185</v>
      </c>
      <c r="E14" s="153">
        <f t="shared" si="3"/>
        <v>0.974222972972973</v>
      </c>
      <c r="F14" s="268" t="s">
        <v>3</v>
      </c>
      <c r="G14" s="269"/>
      <c r="H14" s="119">
        <v>143107</v>
      </c>
      <c r="I14" s="54">
        <v>137697</v>
      </c>
      <c r="J14" s="153">
        <f t="shared" si="4"/>
        <v>0.96219611898789015</v>
      </c>
      <c r="K14" s="268" t="s">
        <v>3</v>
      </c>
      <c r="L14" s="269"/>
      <c r="M14" s="119">
        <f t="shared" si="5"/>
        <v>6488</v>
      </c>
      <c r="N14" s="122">
        <f>G5+M14</f>
        <v>51880</v>
      </c>
    </row>
    <row r="15" spans="1:14" x14ac:dyDescent="0.2">
      <c r="A15" s="268" t="s">
        <v>15</v>
      </c>
      <c r="B15" s="269"/>
      <c r="C15" s="54">
        <f>H6</f>
        <v>29684</v>
      </c>
      <c r="D15" s="54">
        <v>27162</v>
      </c>
      <c r="E15" s="153">
        <f t="shared" si="3"/>
        <v>0.9150384045276917</v>
      </c>
      <c r="F15" s="268" t="s">
        <v>15</v>
      </c>
      <c r="G15" s="269"/>
      <c r="H15" s="156">
        <f>H7</f>
        <v>0</v>
      </c>
      <c r="I15" s="156">
        <v>0</v>
      </c>
      <c r="J15" s="153" t="e">
        <f t="shared" si="4"/>
        <v>#DIV/0!</v>
      </c>
      <c r="K15" s="268" t="s">
        <v>15</v>
      </c>
      <c r="L15" s="269"/>
      <c r="M15" s="119">
        <f t="shared" si="5"/>
        <v>27162</v>
      </c>
      <c r="N15" s="122">
        <f>H5+M15</f>
        <v>477902</v>
      </c>
    </row>
    <row r="16" spans="1:14" x14ac:dyDescent="0.2">
      <c r="A16" s="268" t="s">
        <v>5</v>
      </c>
      <c r="B16" s="269"/>
      <c r="C16" s="54">
        <f>I6</f>
        <v>254000</v>
      </c>
      <c r="D16" s="54">
        <v>253852</v>
      </c>
      <c r="E16" s="153">
        <f t="shared" si="3"/>
        <v>0.99941732283464568</v>
      </c>
      <c r="F16" s="268" t="s">
        <v>5</v>
      </c>
      <c r="G16" s="269"/>
      <c r="H16" s="119">
        <v>275303</v>
      </c>
      <c r="I16" s="54">
        <v>124800</v>
      </c>
      <c r="J16" s="153">
        <f t="shared" si="4"/>
        <v>0.45331870702462379</v>
      </c>
      <c r="K16" s="268" t="s">
        <v>5</v>
      </c>
      <c r="L16" s="269"/>
      <c r="M16" s="119">
        <f t="shared" si="5"/>
        <v>129052</v>
      </c>
      <c r="N16" s="122">
        <f>I5+M16</f>
        <v>180590</v>
      </c>
    </row>
    <row r="17" spans="1:14" x14ac:dyDescent="0.2">
      <c r="A17" s="268" t="s">
        <v>6</v>
      </c>
      <c r="B17" s="269"/>
      <c r="C17" s="54">
        <f>J6</f>
        <v>19684</v>
      </c>
      <c r="D17" s="54">
        <v>22040</v>
      </c>
      <c r="E17" s="153">
        <f t="shared" si="3"/>
        <v>1.1196911196911197</v>
      </c>
      <c r="F17" s="268" t="s">
        <v>6</v>
      </c>
      <c r="G17" s="269"/>
      <c r="H17" s="119">
        <v>0</v>
      </c>
      <c r="I17" s="156">
        <v>0</v>
      </c>
      <c r="J17" s="153" t="e">
        <f t="shared" si="4"/>
        <v>#DIV/0!</v>
      </c>
      <c r="K17" s="268" t="s">
        <v>6</v>
      </c>
      <c r="L17" s="269"/>
      <c r="M17" s="119">
        <f t="shared" si="5"/>
        <v>22040</v>
      </c>
      <c r="N17" s="122">
        <f>J5+M17</f>
        <v>161838</v>
      </c>
    </row>
    <row r="18" spans="1:14" ht="13.5" thickBot="1" x14ac:dyDescent="0.25">
      <c r="A18" s="273" t="s">
        <v>69</v>
      </c>
      <c r="B18" s="274"/>
      <c r="C18" s="57">
        <f>SUM(C11:C17)</f>
        <v>5015994</v>
      </c>
      <c r="D18" s="57">
        <f>SUM(D11:D17)</f>
        <v>4540056</v>
      </c>
      <c r="E18" s="153">
        <f t="shared" si="3"/>
        <v>0.90511591521042489</v>
      </c>
      <c r="F18" s="273" t="s">
        <v>74</v>
      </c>
      <c r="G18" s="274"/>
      <c r="H18" s="57">
        <f>SUM(H11:H17)</f>
        <v>5114497</v>
      </c>
      <c r="I18" s="57">
        <f>SUM(I11:I17)</f>
        <v>3972426</v>
      </c>
      <c r="J18" s="153">
        <f t="shared" si="4"/>
        <v>0.77669925312303434</v>
      </c>
      <c r="K18" s="273" t="s">
        <v>35</v>
      </c>
      <c r="L18" s="274"/>
      <c r="M18" s="119">
        <f t="shared" si="5"/>
        <v>567630</v>
      </c>
      <c r="N18" s="154">
        <f>SUM(N11:N17)</f>
        <v>4125422</v>
      </c>
    </row>
    <row r="19" spans="1:14" ht="15" customHeight="1" x14ac:dyDescent="0.2">
      <c r="A19" s="278" t="s">
        <v>79</v>
      </c>
      <c r="B19" s="279"/>
      <c r="C19" s="158" t="s">
        <v>20</v>
      </c>
      <c r="D19" s="158" t="s">
        <v>19</v>
      </c>
      <c r="E19" s="89"/>
      <c r="F19" s="278" t="s">
        <v>80</v>
      </c>
      <c r="G19" s="279"/>
      <c r="H19" s="89"/>
      <c r="I19" s="278" t="s">
        <v>81</v>
      </c>
      <c r="J19" s="279"/>
      <c r="K19" s="89"/>
      <c r="L19" s="283" t="s">
        <v>88</v>
      </c>
      <c r="M19" s="284"/>
      <c r="N19" s="285"/>
    </row>
    <row r="20" spans="1:14" x14ac:dyDescent="0.2">
      <c r="A20" s="268" t="s">
        <v>12</v>
      </c>
      <c r="B20" s="269"/>
      <c r="C20" s="54">
        <v>329882</v>
      </c>
      <c r="D20" s="54">
        <v>341947</v>
      </c>
      <c r="E20" s="56">
        <f>C20-D20</f>
        <v>-12065</v>
      </c>
      <c r="F20" s="268" t="s">
        <v>22</v>
      </c>
      <c r="G20" s="269"/>
      <c r="H20" s="161">
        <v>1.26E-2</v>
      </c>
      <c r="I20" s="268" t="s">
        <v>82</v>
      </c>
      <c r="J20" s="269"/>
      <c r="K20" s="56" t="s">
        <v>103</v>
      </c>
      <c r="L20" s="130">
        <v>40359</v>
      </c>
      <c r="M20" s="131" t="s">
        <v>39</v>
      </c>
      <c r="N20" s="132">
        <f>K5</f>
        <v>3557792</v>
      </c>
    </row>
    <row r="21" spans="1:14" x14ac:dyDescent="0.2">
      <c r="A21" s="268" t="s">
        <v>13</v>
      </c>
      <c r="B21" s="269"/>
      <c r="C21" s="54">
        <v>2758</v>
      </c>
      <c r="D21" s="54">
        <v>30277</v>
      </c>
      <c r="E21" s="56">
        <f t="shared" ref="E21:E27" si="6">C21-D21</f>
        <v>-27519</v>
      </c>
      <c r="F21" s="268" t="s">
        <v>23</v>
      </c>
      <c r="G21" s="269"/>
      <c r="H21" s="56">
        <v>4165</v>
      </c>
      <c r="I21" s="268" t="s">
        <v>22</v>
      </c>
      <c r="J21" s="269"/>
      <c r="K21" s="111">
        <v>1.2500000000000001E-2</v>
      </c>
      <c r="L21" s="133" t="s">
        <v>92</v>
      </c>
      <c r="M21" s="131" t="s">
        <v>39</v>
      </c>
      <c r="N21" s="132">
        <f>M18</f>
        <v>567630</v>
      </c>
    </row>
    <row r="22" spans="1:14" ht="13.5" thickBot="1" x14ac:dyDescent="0.25">
      <c r="A22" s="268" t="s">
        <v>14</v>
      </c>
      <c r="B22" s="269"/>
      <c r="C22" s="54">
        <v>68866</v>
      </c>
      <c r="D22" s="54">
        <v>33319</v>
      </c>
      <c r="E22" s="56">
        <f t="shared" si="6"/>
        <v>35547</v>
      </c>
      <c r="F22" s="273" t="s">
        <v>24</v>
      </c>
      <c r="G22" s="274"/>
      <c r="H22" s="60">
        <v>55954</v>
      </c>
      <c r="I22" s="268" t="s">
        <v>83</v>
      </c>
      <c r="J22" s="269"/>
      <c r="K22" s="66">
        <v>109</v>
      </c>
      <c r="L22" s="133" t="s">
        <v>85</v>
      </c>
      <c r="M22" s="131" t="s">
        <v>39</v>
      </c>
      <c r="N22" s="132">
        <f>N20+N21</f>
        <v>4125422</v>
      </c>
    </row>
    <row r="23" spans="1:14" ht="13.5" thickBot="1" x14ac:dyDescent="0.25">
      <c r="A23" s="268" t="s">
        <v>3</v>
      </c>
      <c r="B23" s="269"/>
      <c r="C23" s="54">
        <v>144</v>
      </c>
      <c r="D23" s="54">
        <v>16876</v>
      </c>
      <c r="E23" s="56">
        <f t="shared" si="6"/>
        <v>-16732</v>
      </c>
      <c r="I23" s="273" t="s">
        <v>32</v>
      </c>
      <c r="J23" s="274"/>
      <c r="K23" s="60">
        <v>113390</v>
      </c>
      <c r="L23" s="134"/>
      <c r="M23" s="135"/>
      <c r="N23" s="136"/>
    </row>
    <row r="24" spans="1:14" x14ac:dyDescent="0.2">
      <c r="A24" s="268" t="s">
        <v>15</v>
      </c>
      <c r="B24" s="269"/>
      <c r="C24" s="54">
        <v>590</v>
      </c>
      <c r="D24" s="156">
        <v>0</v>
      </c>
      <c r="E24" s="56">
        <f t="shared" si="6"/>
        <v>590</v>
      </c>
    </row>
    <row r="25" spans="1:14" x14ac:dyDescent="0.2">
      <c r="A25" s="288" t="s">
        <v>5</v>
      </c>
      <c r="B25" s="289"/>
      <c r="C25" s="119">
        <v>208</v>
      </c>
      <c r="D25" s="119"/>
      <c r="E25" s="122">
        <f t="shared" si="6"/>
        <v>208</v>
      </c>
      <c r="G25" s="162"/>
      <c r="H25" s="162"/>
      <c r="I25" s="162"/>
      <c r="J25" s="162"/>
      <c r="K25" s="162"/>
      <c r="L25" s="162"/>
      <c r="M25" s="162"/>
      <c r="N25" s="162"/>
    </row>
    <row r="26" spans="1:14" x14ac:dyDescent="0.2">
      <c r="A26" s="268" t="s">
        <v>6</v>
      </c>
      <c r="B26" s="269"/>
      <c r="C26" s="54">
        <v>167</v>
      </c>
      <c r="D26" s="156">
        <v>0</v>
      </c>
      <c r="E26" s="56">
        <f t="shared" si="6"/>
        <v>167</v>
      </c>
      <c r="G26" s="162"/>
      <c r="H26" s="162"/>
      <c r="I26" s="162"/>
      <c r="J26" s="162"/>
      <c r="K26" s="162"/>
      <c r="L26" s="162"/>
      <c r="M26" s="162"/>
      <c r="N26" s="162"/>
    </row>
    <row r="27" spans="1:14" ht="13.5" thickBot="1" x14ac:dyDescent="0.25">
      <c r="A27" s="273" t="s">
        <v>18</v>
      </c>
      <c r="B27" s="274"/>
      <c r="C27" s="120">
        <f>SUM(C20:C26)</f>
        <v>402615</v>
      </c>
      <c r="D27" s="57">
        <f>SUM(D20:D26)</f>
        <v>422419</v>
      </c>
      <c r="E27" s="60">
        <f t="shared" si="6"/>
        <v>-19804</v>
      </c>
      <c r="G27" s="162"/>
      <c r="H27" s="54"/>
      <c r="I27" s="162"/>
      <c r="J27" s="162"/>
      <c r="K27" s="162"/>
      <c r="L27" s="162"/>
      <c r="M27" s="162"/>
      <c r="N27" s="162"/>
    </row>
    <row r="28" spans="1:14" ht="12.75" customHeight="1" thickBot="1" x14ac:dyDescent="0.25">
      <c r="G28" s="162"/>
      <c r="H28" s="162"/>
      <c r="I28" s="162"/>
      <c r="J28" s="169"/>
      <c r="K28" s="162"/>
      <c r="L28" s="162"/>
      <c r="M28" s="162"/>
      <c r="N28" s="162"/>
    </row>
    <row r="29" spans="1:14" ht="15" customHeight="1" x14ac:dyDescent="0.25">
      <c r="A29" s="290" t="s">
        <v>109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2"/>
    </row>
    <row r="30" spans="1:14" ht="15.75" x14ac:dyDescent="0.25">
      <c r="A30" s="170" t="s">
        <v>104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2"/>
    </row>
    <row r="31" spans="1:14" ht="15.75" x14ac:dyDescent="0.25">
      <c r="A31" s="170" t="s">
        <v>105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2"/>
    </row>
    <row r="32" spans="1:14" ht="15.75" x14ac:dyDescent="0.25">
      <c r="A32" s="170" t="s">
        <v>106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2"/>
    </row>
    <row r="33" spans="1:14" ht="15.75" x14ac:dyDescent="0.25">
      <c r="A33" s="170" t="s">
        <v>107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2"/>
    </row>
    <row r="34" spans="1:14" ht="16.5" thickBot="1" x14ac:dyDescent="0.3">
      <c r="A34" s="173" t="s">
        <v>108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5"/>
    </row>
    <row r="35" spans="1:14" x14ac:dyDescent="0.2"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</row>
  </sheetData>
  <mergeCells count="56">
    <mergeCell ref="A29:N29"/>
    <mergeCell ref="K10:L10"/>
    <mergeCell ref="A1:D1"/>
    <mergeCell ref="A2:C2"/>
    <mergeCell ref="A3:C3"/>
    <mergeCell ref="A4:C4"/>
    <mergeCell ref="A5:C5"/>
    <mergeCell ref="A6:C6"/>
    <mergeCell ref="A7:C7"/>
    <mergeCell ref="A8:C8"/>
    <mergeCell ref="A9:C9"/>
    <mergeCell ref="A10:B10"/>
    <mergeCell ref="F10:G10"/>
    <mergeCell ref="A11:B11"/>
    <mergeCell ref="F11:G11"/>
    <mergeCell ref="K11:L11"/>
    <mergeCell ref="A12:B12"/>
    <mergeCell ref="F12:G12"/>
    <mergeCell ref="K12:L12"/>
    <mergeCell ref="A13:B13"/>
    <mergeCell ref="F13:G13"/>
    <mergeCell ref="K13:L13"/>
    <mergeCell ref="A14:B14"/>
    <mergeCell ref="F14:G14"/>
    <mergeCell ref="K14:L14"/>
    <mergeCell ref="A15:B15"/>
    <mergeCell ref="F15:G15"/>
    <mergeCell ref="K15:L15"/>
    <mergeCell ref="A16:B16"/>
    <mergeCell ref="F16:G16"/>
    <mergeCell ref="K16:L16"/>
    <mergeCell ref="A17:B17"/>
    <mergeCell ref="F17:G17"/>
    <mergeCell ref="K17:L17"/>
    <mergeCell ref="A18:B18"/>
    <mergeCell ref="F18:G18"/>
    <mergeCell ref="K18:L18"/>
    <mergeCell ref="A19:B19"/>
    <mergeCell ref="F19:G19"/>
    <mergeCell ref="I19:J19"/>
    <mergeCell ref="L19:N19"/>
    <mergeCell ref="A20:B20"/>
    <mergeCell ref="F20:G20"/>
    <mergeCell ref="I20:J20"/>
    <mergeCell ref="A27:B27"/>
    <mergeCell ref="A21:B21"/>
    <mergeCell ref="F21:G21"/>
    <mergeCell ref="I21:J21"/>
    <mergeCell ref="A22:B22"/>
    <mergeCell ref="F22:G22"/>
    <mergeCell ref="I22:J22"/>
    <mergeCell ref="A23:B23"/>
    <mergeCell ref="I23:J23"/>
    <mergeCell ref="A24:B24"/>
    <mergeCell ref="A25:B25"/>
    <mergeCell ref="A26:B26"/>
  </mergeCells>
  <conditionalFormatting sqref="E11:E12 E14:E18">
    <cfRule type="cellIs" dxfId="29" priority="3" operator="lessThan">
      <formula>$N$4</formula>
    </cfRule>
  </conditionalFormatting>
  <conditionalFormatting sqref="J15 J17">
    <cfRule type="cellIs" dxfId="28" priority="2" operator="greaterThan">
      <formula>$N$4</formula>
    </cfRule>
  </conditionalFormatting>
  <conditionalFormatting sqref="M17 M15">
    <cfRule type="cellIs" dxfId="27" priority="1" operator="lessThan">
      <formula>0</formula>
    </cfRule>
  </conditionalFormatting>
  <pageMargins left="0.25" right="0.25" top="0.75" bottom="0.75" header="0.3" footer="0.3"/>
  <pageSetup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workbookViewId="0">
      <selection activeCell="G40" sqref="G40"/>
    </sheetView>
  </sheetViews>
  <sheetFormatPr defaultRowHeight="12.75" x14ac:dyDescent="0.2"/>
  <cols>
    <col min="1" max="8" width="9.140625" style="165"/>
    <col min="9" max="10" width="9.140625" style="165" customWidth="1"/>
    <col min="11" max="11" width="10.42578125" style="165" customWidth="1"/>
    <col min="12" max="12" width="9.42578125" style="165" bestFit="1" customWidth="1"/>
    <col min="13" max="16384" width="9.140625" style="165"/>
  </cols>
  <sheetData>
    <row r="1" spans="1:14" ht="21.75" thickBot="1" x14ac:dyDescent="0.4">
      <c r="A1" s="277" t="s">
        <v>58</v>
      </c>
      <c r="B1" s="277"/>
      <c r="C1" s="277"/>
      <c r="D1" s="277"/>
      <c r="E1" s="51"/>
    </row>
    <row r="2" spans="1:14" x14ac:dyDescent="0.2">
      <c r="A2" s="278" t="s">
        <v>59</v>
      </c>
      <c r="B2" s="279"/>
      <c r="C2" s="279"/>
      <c r="D2" s="166" t="s">
        <v>0</v>
      </c>
      <c r="E2" s="166" t="s">
        <v>1</v>
      </c>
      <c r="F2" s="166" t="s">
        <v>2</v>
      </c>
      <c r="G2" s="166" t="s">
        <v>60</v>
      </c>
      <c r="H2" s="166" t="s">
        <v>4</v>
      </c>
      <c r="I2" s="166" t="s">
        <v>61</v>
      </c>
      <c r="J2" s="166" t="s">
        <v>6</v>
      </c>
      <c r="K2" s="89" t="s">
        <v>35</v>
      </c>
      <c r="M2" s="167" t="s">
        <v>76</v>
      </c>
      <c r="N2" s="168">
        <v>2011</v>
      </c>
    </row>
    <row r="3" spans="1:14" x14ac:dyDescent="0.2">
      <c r="A3" s="268" t="s">
        <v>65</v>
      </c>
      <c r="B3" s="269"/>
      <c r="C3" s="269"/>
      <c r="D3" s="54">
        <v>503125</v>
      </c>
      <c r="E3" s="54">
        <v>2021206</v>
      </c>
      <c r="F3" s="54">
        <v>108886</v>
      </c>
      <c r="G3" s="54">
        <v>133473</v>
      </c>
      <c r="H3" s="54">
        <v>392791</v>
      </c>
      <c r="I3" s="164">
        <v>0</v>
      </c>
      <c r="J3" s="54">
        <v>100708</v>
      </c>
      <c r="K3" s="56">
        <f t="shared" ref="K3:K8" si="0">SUM(D3:J3)</f>
        <v>3260189</v>
      </c>
      <c r="M3" s="92" t="s">
        <v>77</v>
      </c>
      <c r="N3" s="93" t="s">
        <v>78</v>
      </c>
    </row>
    <row r="4" spans="1:14" ht="13.5" thickBot="1" x14ac:dyDescent="0.25">
      <c r="A4" s="268" t="s">
        <v>66</v>
      </c>
      <c r="B4" s="269"/>
      <c r="C4" s="269"/>
      <c r="D4" s="54">
        <v>714416</v>
      </c>
      <c r="E4" s="54">
        <v>2057962</v>
      </c>
      <c r="F4" s="54">
        <v>503224</v>
      </c>
      <c r="G4" s="54">
        <v>107905</v>
      </c>
      <c r="H4" s="54">
        <v>421640</v>
      </c>
      <c r="I4" s="54">
        <v>58092</v>
      </c>
      <c r="J4" s="54">
        <v>119676</v>
      </c>
      <c r="K4" s="56">
        <f t="shared" si="0"/>
        <v>3982915</v>
      </c>
      <c r="M4" s="94" t="s">
        <v>70</v>
      </c>
      <c r="N4" s="95">
        <v>0.83</v>
      </c>
    </row>
    <row r="5" spans="1:14" x14ac:dyDescent="0.2">
      <c r="A5" s="268" t="s">
        <v>93</v>
      </c>
      <c r="B5" s="269"/>
      <c r="C5" s="269"/>
      <c r="D5" s="54">
        <v>747949</v>
      </c>
      <c r="E5" s="54">
        <v>1865469</v>
      </c>
      <c r="F5" s="54">
        <v>256906</v>
      </c>
      <c r="G5" s="54">
        <v>45392</v>
      </c>
      <c r="H5" s="54">
        <v>450740</v>
      </c>
      <c r="I5" s="54">
        <v>51538</v>
      </c>
      <c r="J5" s="54">
        <v>139798</v>
      </c>
      <c r="K5" s="56">
        <f>SUM(D5:J5)</f>
        <v>3557792</v>
      </c>
      <c r="M5" s="97"/>
      <c r="N5" s="98"/>
    </row>
    <row r="6" spans="1:14" x14ac:dyDescent="0.2">
      <c r="A6" s="268" t="s">
        <v>90</v>
      </c>
      <c r="B6" s="269"/>
      <c r="C6" s="269"/>
      <c r="D6" s="54">
        <v>3988098</v>
      </c>
      <c r="E6" s="54">
        <v>255525</v>
      </c>
      <c r="F6" s="54">
        <v>321003</v>
      </c>
      <c r="G6" s="54">
        <v>148000</v>
      </c>
      <c r="H6" s="54">
        <v>29684</v>
      </c>
      <c r="I6" s="54">
        <v>254000</v>
      </c>
      <c r="J6" s="54">
        <v>19684</v>
      </c>
      <c r="K6" s="122">
        <f>SUM(D6:J6)</f>
        <v>5015994</v>
      </c>
    </row>
    <row r="7" spans="1:14" x14ac:dyDescent="0.2">
      <c r="A7" s="268" t="s">
        <v>91</v>
      </c>
      <c r="B7" s="269"/>
      <c r="C7" s="269"/>
      <c r="D7" s="54">
        <v>3861659</v>
      </c>
      <c r="E7" s="54">
        <v>391185</v>
      </c>
      <c r="F7" s="54">
        <v>443243</v>
      </c>
      <c r="G7" s="54">
        <v>143107</v>
      </c>
      <c r="H7" s="164">
        <v>0</v>
      </c>
      <c r="I7" s="54">
        <v>275303</v>
      </c>
      <c r="J7" s="54">
        <v>0</v>
      </c>
      <c r="K7" s="122">
        <f>SUM(D7:J7)</f>
        <v>5114497</v>
      </c>
    </row>
    <row r="8" spans="1:14" x14ac:dyDescent="0.2">
      <c r="A8" s="268" t="s">
        <v>62</v>
      </c>
      <c r="B8" s="269"/>
      <c r="C8" s="269"/>
      <c r="D8" s="54">
        <f t="shared" ref="D8:J8" si="1">D6-D7</f>
        <v>126439</v>
      </c>
      <c r="E8" s="54">
        <f t="shared" si="1"/>
        <v>-135660</v>
      </c>
      <c r="F8" s="54">
        <f t="shared" si="1"/>
        <v>-122240</v>
      </c>
      <c r="G8" s="54">
        <f t="shared" si="1"/>
        <v>4893</v>
      </c>
      <c r="H8" s="54">
        <f t="shared" si="1"/>
        <v>29684</v>
      </c>
      <c r="I8" s="54">
        <f t="shared" si="1"/>
        <v>-21303</v>
      </c>
      <c r="J8" s="54">
        <f t="shared" si="1"/>
        <v>19684</v>
      </c>
      <c r="K8" s="122">
        <f t="shared" si="0"/>
        <v>-98503</v>
      </c>
    </row>
    <row r="9" spans="1:14" ht="13.5" thickBot="1" x14ac:dyDescent="0.25">
      <c r="A9" s="273" t="s">
        <v>86</v>
      </c>
      <c r="B9" s="274"/>
      <c r="C9" s="274"/>
      <c r="D9" s="57">
        <f t="shared" ref="D9:J9" si="2">D5+D8</f>
        <v>874388</v>
      </c>
      <c r="E9" s="57">
        <f t="shared" si="2"/>
        <v>1729809</v>
      </c>
      <c r="F9" s="57">
        <f t="shared" si="2"/>
        <v>134666</v>
      </c>
      <c r="G9" s="57">
        <f t="shared" si="2"/>
        <v>50285</v>
      </c>
      <c r="H9" s="57">
        <f t="shared" si="2"/>
        <v>480424</v>
      </c>
      <c r="I9" s="57">
        <f t="shared" si="2"/>
        <v>30235</v>
      </c>
      <c r="J9" s="57">
        <f t="shared" si="2"/>
        <v>159482</v>
      </c>
      <c r="K9" s="60">
        <f>SUM(D9:J9)</f>
        <v>3459289</v>
      </c>
    </row>
    <row r="10" spans="1:14" x14ac:dyDescent="0.2">
      <c r="A10" s="278" t="s">
        <v>67</v>
      </c>
      <c r="B10" s="279"/>
      <c r="C10" s="166" t="s">
        <v>16</v>
      </c>
      <c r="D10" s="166" t="s">
        <v>68</v>
      </c>
      <c r="E10" s="89" t="s">
        <v>70</v>
      </c>
      <c r="F10" s="278" t="s">
        <v>71</v>
      </c>
      <c r="G10" s="279"/>
      <c r="H10" s="166" t="s">
        <v>16</v>
      </c>
      <c r="I10" s="166" t="s">
        <v>72</v>
      </c>
      <c r="J10" s="89" t="s">
        <v>70</v>
      </c>
      <c r="K10" s="278" t="s">
        <v>75</v>
      </c>
      <c r="L10" s="279"/>
      <c r="M10" s="166" t="s">
        <v>76</v>
      </c>
      <c r="N10" s="89" t="s">
        <v>18</v>
      </c>
    </row>
    <row r="11" spans="1:14" x14ac:dyDescent="0.2">
      <c r="A11" s="268" t="s">
        <v>12</v>
      </c>
      <c r="B11" s="269"/>
      <c r="C11" s="119">
        <v>3988098</v>
      </c>
      <c r="D11" s="54">
        <v>3791347</v>
      </c>
      <c r="E11" s="153">
        <f>D11/C11</f>
        <v>0.95066545506153555</v>
      </c>
      <c r="F11" s="268" t="s">
        <v>73</v>
      </c>
      <c r="G11" s="269"/>
      <c r="H11" s="119">
        <v>3861659</v>
      </c>
      <c r="I11" s="54">
        <v>3392631</v>
      </c>
      <c r="J11" s="153">
        <f>I11/H11</f>
        <v>0.87854235705431272</v>
      </c>
      <c r="K11" s="268" t="s">
        <v>12</v>
      </c>
      <c r="L11" s="269"/>
      <c r="M11" s="119">
        <f>D11-I11</f>
        <v>398716</v>
      </c>
      <c r="N11" s="122">
        <f>D5+M11</f>
        <v>1146665</v>
      </c>
    </row>
    <row r="12" spans="1:14" x14ac:dyDescent="0.2">
      <c r="A12" s="268" t="s">
        <v>13</v>
      </c>
      <c r="B12" s="269"/>
      <c r="C12" s="119">
        <v>255525</v>
      </c>
      <c r="D12" s="54">
        <v>252718</v>
      </c>
      <c r="E12" s="153">
        <f t="shared" ref="E12:E18" si="3">D12/C12</f>
        <v>0.9890147735055278</v>
      </c>
      <c r="F12" s="268" t="s">
        <v>13</v>
      </c>
      <c r="G12" s="269"/>
      <c r="H12" s="54">
        <f>E7</f>
        <v>391185</v>
      </c>
      <c r="I12" s="54">
        <v>297057</v>
      </c>
      <c r="J12" s="153">
        <f t="shared" ref="J12:J18" si="4">I12/H12</f>
        <v>0.75937727673607114</v>
      </c>
      <c r="K12" s="268" t="s">
        <v>13</v>
      </c>
      <c r="L12" s="269"/>
      <c r="M12" s="119">
        <f t="shared" ref="M12:M18" si="5">D12-I12</f>
        <v>-44339</v>
      </c>
      <c r="N12" s="122">
        <f>E5+M12</f>
        <v>1821130</v>
      </c>
    </row>
    <row r="13" spans="1:14" x14ac:dyDescent="0.2">
      <c r="A13" s="268" t="s">
        <v>14</v>
      </c>
      <c r="B13" s="269"/>
      <c r="C13" s="119">
        <v>321003</v>
      </c>
      <c r="D13" s="54">
        <v>363472</v>
      </c>
      <c r="E13" s="153">
        <f t="shared" si="3"/>
        <v>1.1323009442279355</v>
      </c>
      <c r="F13" s="268" t="s">
        <v>14</v>
      </c>
      <c r="G13" s="269"/>
      <c r="H13" s="54">
        <f>F7</f>
        <v>443243</v>
      </c>
      <c r="I13" s="54">
        <v>421757</v>
      </c>
      <c r="J13" s="153">
        <f t="shared" si="4"/>
        <v>0.95152546120299697</v>
      </c>
      <c r="K13" s="268" t="s">
        <v>14</v>
      </c>
      <c r="L13" s="269"/>
      <c r="M13" s="119">
        <f t="shared" si="5"/>
        <v>-58285</v>
      </c>
      <c r="N13" s="122">
        <f>F5+M13</f>
        <v>198621</v>
      </c>
    </row>
    <row r="14" spans="1:14" x14ac:dyDescent="0.2">
      <c r="A14" s="268" t="s">
        <v>3</v>
      </c>
      <c r="B14" s="269"/>
      <c r="C14" s="54">
        <f>G6</f>
        <v>148000</v>
      </c>
      <c r="D14" s="54">
        <v>144706</v>
      </c>
      <c r="E14" s="153">
        <f t="shared" si="3"/>
        <v>0.97774324324324324</v>
      </c>
      <c r="F14" s="268" t="s">
        <v>3</v>
      </c>
      <c r="G14" s="269"/>
      <c r="H14" s="119">
        <v>143107</v>
      </c>
      <c r="I14" s="54">
        <v>154619</v>
      </c>
      <c r="J14" s="153">
        <f t="shared" si="4"/>
        <v>1.0804433046601494</v>
      </c>
      <c r="K14" s="268" t="s">
        <v>3</v>
      </c>
      <c r="L14" s="269"/>
      <c r="M14" s="119">
        <f t="shared" si="5"/>
        <v>-9913</v>
      </c>
      <c r="N14" s="122">
        <f>G5+M14</f>
        <v>35479</v>
      </c>
    </row>
    <row r="15" spans="1:14" x14ac:dyDescent="0.2">
      <c r="A15" s="268" t="s">
        <v>15</v>
      </c>
      <c r="B15" s="269"/>
      <c r="C15" s="54">
        <f>H6</f>
        <v>29684</v>
      </c>
      <c r="D15" s="54">
        <v>27743</v>
      </c>
      <c r="E15" s="153">
        <f t="shared" si="3"/>
        <v>0.93461123837757709</v>
      </c>
      <c r="F15" s="268" t="s">
        <v>15</v>
      </c>
      <c r="G15" s="269"/>
      <c r="H15" s="164">
        <f>H7</f>
        <v>0</v>
      </c>
      <c r="I15" s="164">
        <v>0</v>
      </c>
      <c r="J15" s="153" t="e">
        <f t="shared" si="4"/>
        <v>#DIV/0!</v>
      </c>
      <c r="K15" s="268" t="s">
        <v>15</v>
      </c>
      <c r="L15" s="269"/>
      <c r="M15" s="119">
        <f t="shared" si="5"/>
        <v>27743</v>
      </c>
      <c r="N15" s="122">
        <f>H5+M15</f>
        <v>478483</v>
      </c>
    </row>
    <row r="16" spans="1:14" x14ac:dyDescent="0.2">
      <c r="A16" s="268" t="s">
        <v>5</v>
      </c>
      <c r="B16" s="269"/>
      <c r="C16" s="54">
        <f>I6</f>
        <v>254000</v>
      </c>
      <c r="D16" s="54">
        <v>254057</v>
      </c>
      <c r="E16" s="153">
        <f t="shared" si="3"/>
        <v>1.0002244094488189</v>
      </c>
      <c r="F16" s="268" t="s">
        <v>5</v>
      </c>
      <c r="G16" s="269"/>
      <c r="H16" s="119">
        <v>275303</v>
      </c>
      <c r="I16" s="54">
        <v>124800</v>
      </c>
      <c r="J16" s="153">
        <f t="shared" si="4"/>
        <v>0.45331870702462379</v>
      </c>
      <c r="K16" s="268" t="s">
        <v>5</v>
      </c>
      <c r="L16" s="269"/>
      <c r="M16" s="119">
        <f t="shared" si="5"/>
        <v>129257</v>
      </c>
      <c r="N16" s="122">
        <f>I5+M16</f>
        <v>180795</v>
      </c>
    </row>
    <row r="17" spans="1:14" x14ac:dyDescent="0.2">
      <c r="A17" s="268" t="s">
        <v>6</v>
      </c>
      <c r="B17" s="269"/>
      <c r="C17" s="54">
        <f>J6</f>
        <v>19684</v>
      </c>
      <c r="D17" s="54">
        <v>22203</v>
      </c>
      <c r="E17" s="153">
        <f t="shared" si="3"/>
        <v>1.1279719569193254</v>
      </c>
      <c r="F17" s="268" t="s">
        <v>6</v>
      </c>
      <c r="G17" s="269"/>
      <c r="H17" s="119">
        <v>0</v>
      </c>
      <c r="I17" s="164">
        <v>0</v>
      </c>
      <c r="J17" s="153" t="e">
        <f t="shared" si="4"/>
        <v>#DIV/0!</v>
      </c>
      <c r="K17" s="268" t="s">
        <v>6</v>
      </c>
      <c r="L17" s="269"/>
      <c r="M17" s="119">
        <f t="shared" si="5"/>
        <v>22203</v>
      </c>
      <c r="N17" s="122">
        <f>J5+M17</f>
        <v>162001</v>
      </c>
    </row>
    <row r="18" spans="1:14" ht="13.5" thickBot="1" x14ac:dyDescent="0.25">
      <c r="A18" s="273" t="s">
        <v>69</v>
      </c>
      <c r="B18" s="274"/>
      <c r="C18" s="57">
        <f>SUM(C11:C17)</f>
        <v>5015994</v>
      </c>
      <c r="D18" s="57">
        <f>SUM(D11:D17)</f>
        <v>4856246</v>
      </c>
      <c r="E18" s="153">
        <f t="shared" si="3"/>
        <v>0.96815227450431562</v>
      </c>
      <c r="F18" s="273" t="s">
        <v>74</v>
      </c>
      <c r="G18" s="274"/>
      <c r="H18" s="57">
        <f>SUM(H11:H17)</f>
        <v>5114497</v>
      </c>
      <c r="I18" s="57">
        <f>SUM(I11:I17)</f>
        <v>4390864</v>
      </c>
      <c r="J18" s="153">
        <f t="shared" si="4"/>
        <v>0.85851335918273097</v>
      </c>
      <c r="K18" s="273" t="s">
        <v>35</v>
      </c>
      <c r="L18" s="274"/>
      <c r="M18" s="119">
        <f t="shared" si="5"/>
        <v>465382</v>
      </c>
      <c r="N18" s="154">
        <f>SUM(N11:N17)</f>
        <v>4023174</v>
      </c>
    </row>
    <row r="19" spans="1:14" ht="15" customHeight="1" x14ac:dyDescent="0.2">
      <c r="A19" s="278" t="s">
        <v>79</v>
      </c>
      <c r="B19" s="279"/>
      <c r="C19" s="166" t="s">
        <v>20</v>
      </c>
      <c r="D19" s="166" t="s">
        <v>19</v>
      </c>
      <c r="E19" s="89"/>
      <c r="F19" s="278" t="s">
        <v>80</v>
      </c>
      <c r="G19" s="279"/>
      <c r="H19" s="89"/>
      <c r="I19" s="278" t="s">
        <v>81</v>
      </c>
      <c r="J19" s="279"/>
      <c r="K19" s="89"/>
      <c r="L19" s="283" t="s">
        <v>88</v>
      </c>
      <c r="M19" s="284"/>
      <c r="N19" s="285"/>
    </row>
    <row r="20" spans="1:14" x14ac:dyDescent="0.2">
      <c r="A20" s="268" t="s">
        <v>12</v>
      </c>
      <c r="B20" s="269"/>
      <c r="C20" s="54">
        <v>311932</v>
      </c>
      <c r="D20" s="54">
        <v>341006</v>
      </c>
      <c r="E20" s="56">
        <f>C20-D20</f>
        <v>-29074</v>
      </c>
      <c r="F20" s="268" t="s">
        <v>22</v>
      </c>
      <c r="G20" s="269"/>
      <c r="H20" s="161">
        <v>1.26E-2</v>
      </c>
      <c r="I20" s="268" t="s">
        <v>82</v>
      </c>
      <c r="J20" s="269"/>
      <c r="K20" s="56">
        <v>113893</v>
      </c>
      <c r="L20" s="130">
        <v>40359</v>
      </c>
      <c r="M20" s="131" t="s">
        <v>39</v>
      </c>
      <c r="N20" s="132">
        <f>K5</f>
        <v>3557792</v>
      </c>
    </row>
    <row r="21" spans="1:14" x14ac:dyDescent="0.2">
      <c r="A21" s="268" t="s">
        <v>13</v>
      </c>
      <c r="B21" s="269"/>
      <c r="C21" s="54">
        <v>2585</v>
      </c>
      <c r="D21" s="54">
        <v>25685</v>
      </c>
      <c r="E21" s="56">
        <f t="shared" ref="E21:E27" si="6">C21-D21</f>
        <v>-23100</v>
      </c>
      <c r="F21" s="268" t="s">
        <v>23</v>
      </c>
      <c r="G21" s="269"/>
      <c r="H21" s="56">
        <v>4095</v>
      </c>
      <c r="I21" s="268" t="s">
        <v>22</v>
      </c>
      <c r="J21" s="269"/>
      <c r="K21" s="111">
        <v>1.2500000000000001E-2</v>
      </c>
      <c r="L21" s="133" t="s">
        <v>92</v>
      </c>
      <c r="M21" s="131" t="s">
        <v>39</v>
      </c>
      <c r="N21" s="132">
        <f>M18</f>
        <v>465382</v>
      </c>
    </row>
    <row r="22" spans="1:14" ht="13.5" thickBot="1" x14ac:dyDescent="0.25">
      <c r="A22" s="268" t="s">
        <v>14</v>
      </c>
      <c r="B22" s="269"/>
      <c r="C22" s="54">
        <v>205</v>
      </c>
      <c r="D22" s="54">
        <v>34824</v>
      </c>
      <c r="E22" s="56">
        <f t="shared" si="6"/>
        <v>-34619</v>
      </c>
      <c r="F22" s="273" t="s">
        <v>24</v>
      </c>
      <c r="G22" s="274"/>
      <c r="H22" s="60">
        <v>60048</v>
      </c>
      <c r="I22" s="268" t="s">
        <v>83</v>
      </c>
      <c r="J22" s="269"/>
      <c r="K22" s="66">
        <v>120.38</v>
      </c>
      <c r="L22" s="133" t="s">
        <v>85</v>
      </c>
      <c r="M22" s="131" t="s">
        <v>39</v>
      </c>
      <c r="N22" s="132">
        <f>N20+N21</f>
        <v>4023174</v>
      </c>
    </row>
    <row r="23" spans="1:14" ht="13.5" thickBot="1" x14ac:dyDescent="0.25">
      <c r="A23" s="268" t="s">
        <v>3</v>
      </c>
      <c r="B23" s="269"/>
      <c r="C23" s="54">
        <v>522</v>
      </c>
      <c r="D23" s="54">
        <v>16923</v>
      </c>
      <c r="E23" s="56">
        <f t="shared" si="6"/>
        <v>-16401</v>
      </c>
      <c r="I23" s="273" t="s">
        <v>32</v>
      </c>
      <c r="J23" s="274"/>
      <c r="K23" s="60">
        <v>113510</v>
      </c>
      <c r="L23" s="134"/>
      <c r="M23" s="135"/>
      <c r="N23" s="136"/>
    </row>
    <row r="24" spans="1:14" x14ac:dyDescent="0.2">
      <c r="A24" s="268" t="s">
        <v>15</v>
      </c>
      <c r="B24" s="269"/>
      <c r="C24" s="54">
        <v>581</v>
      </c>
      <c r="D24" s="164">
        <v>0</v>
      </c>
      <c r="E24" s="56">
        <f t="shared" si="6"/>
        <v>581</v>
      </c>
    </row>
    <row r="25" spans="1:14" x14ac:dyDescent="0.2">
      <c r="A25" s="288" t="s">
        <v>5</v>
      </c>
      <c r="B25" s="289"/>
      <c r="C25" s="119">
        <v>204.76</v>
      </c>
      <c r="D25" s="119"/>
      <c r="E25" s="122">
        <f t="shared" si="6"/>
        <v>204.76</v>
      </c>
      <c r="G25" s="164"/>
      <c r="H25" s="164"/>
      <c r="I25" s="164"/>
      <c r="J25" s="164"/>
      <c r="K25" s="164"/>
      <c r="L25" s="164"/>
      <c r="M25" s="164"/>
      <c r="N25" s="164"/>
    </row>
    <row r="26" spans="1:14" x14ac:dyDescent="0.2">
      <c r="A26" s="268" t="s">
        <v>6</v>
      </c>
      <c r="B26" s="269"/>
      <c r="C26" s="54">
        <v>163</v>
      </c>
      <c r="D26" s="164">
        <v>0</v>
      </c>
      <c r="E26" s="56">
        <f t="shared" si="6"/>
        <v>163</v>
      </c>
      <c r="G26" s="164"/>
      <c r="H26" s="164"/>
      <c r="I26" s="164"/>
      <c r="J26" s="164"/>
      <c r="K26" s="164"/>
      <c r="L26" s="164"/>
      <c r="M26" s="164"/>
      <c r="N26" s="164"/>
    </row>
    <row r="27" spans="1:14" ht="13.5" thickBot="1" x14ac:dyDescent="0.25">
      <c r="A27" s="273" t="s">
        <v>18</v>
      </c>
      <c r="B27" s="274"/>
      <c r="C27" s="120">
        <f>SUM(C20:C26)</f>
        <v>316192.76</v>
      </c>
      <c r="D27" s="57">
        <f>SUM(D20:D26)</f>
        <v>418438</v>
      </c>
      <c r="E27" s="60">
        <f t="shared" si="6"/>
        <v>-102245.23999999999</v>
      </c>
      <c r="G27" s="164"/>
      <c r="H27" s="54"/>
      <c r="I27" s="164"/>
      <c r="J27" s="164"/>
      <c r="K27" s="164"/>
      <c r="L27" s="164"/>
      <c r="M27" s="164"/>
      <c r="N27" s="164"/>
    </row>
    <row r="28" spans="1:14" ht="12.75" customHeight="1" thickBot="1" x14ac:dyDescent="0.25">
      <c r="G28" s="164"/>
      <c r="H28" s="164"/>
      <c r="I28" s="164"/>
      <c r="J28" s="169"/>
      <c r="K28" s="164"/>
      <c r="L28" s="164"/>
      <c r="M28" s="164"/>
      <c r="N28" s="164"/>
    </row>
    <row r="29" spans="1:14" ht="15" customHeight="1" x14ac:dyDescent="0.25">
      <c r="A29" s="290" t="s">
        <v>109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4"/>
    </row>
    <row r="30" spans="1:14" ht="15.75" x14ac:dyDescent="0.25">
      <c r="A30" s="170" t="s">
        <v>111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2"/>
    </row>
    <row r="31" spans="1:14" ht="15.75" x14ac:dyDescent="0.25">
      <c r="A31" s="170" t="s">
        <v>113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2"/>
    </row>
    <row r="32" spans="1:14" ht="16.5" thickBot="1" x14ac:dyDescent="0.3">
      <c r="A32" s="173" t="s">
        <v>112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5"/>
    </row>
  </sheetData>
  <mergeCells count="56">
    <mergeCell ref="K10:L10"/>
    <mergeCell ref="A1:D1"/>
    <mergeCell ref="A2:C2"/>
    <mergeCell ref="A3:C3"/>
    <mergeCell ref="A4:C4"/>
    <mergeCell ref="A5:C5"/>
    <mergeCell ref="A6:C6"/>
    <mergeCell ref="A7:C7"/>
    <mergeCell ref="A8:C8"/>
    <mergeCell ref="A9:C9"/>
    <mergeCell ref="A10:B10"/>
    <mergeCell ref="F10:G10"/>
    <mergeCell ref="A11:B11"/>
    <mergeCell ref="F11:G11"/>
    <mergeCell ref="K11:L11"/>
    <mergeCell ref="A12:B12"/>
    <mergeCell ref="F12:G12"/>
    <mergeCell ref="K12:L12"/>
    <mergeCell ref="A13:B13"/>
    <mergeCell ref="F13:G13"/>
    <mergeCell ref="K13:L13"/>
    <mergeCell ref="A14:B14"/>
    <mergeCell ref="F14:G14"/>
    <mergeCell ref="K14:L14"/>
    <mergeCell ref="A15:B15"/>
    <mergeCell ref="F15:G15"/>
    <mergeCell ref="K15:L15"/>
    <mergeCell ref="A16:B16"/>
    <mergeCell ref="F16:G16"/>
    <mergeCell ref="K16:L16"/>
    <mergeCell ref="A17:B17"/>
    <mergeCell ref="F17:G17"/>
    <mergeCell ref="K17:L17"/>
    <mergeCell ref="A18:B18"/>
    <mergeCell ref="F18:G18"/>
    <mergeCell ref="K18:L18"/>
    <mergeCell ref="A19:B19"/>
    <mergeCell ref="F19:G19"/>
    <mergeCell ref="I19:J19"/>
    <mergeCell ref="L19:N19"/>
    <mergeCell ref="A20:B20"/>
    <mergeCell ref="F20:G20"/>
    <mergeCell ref="I20:J20"/>
    <mergeCell ref="A21:B21"/>
    <mergeCell ref="F21:G21"/>
    <mergeCell ref="I21:J21"/>
    <mergeCell ref="A22:B22"/>
    <mergeCell ref="F22:G22"/>
    <mergeCell ref="I22:J22"/>
    <mergeCell ref="A29:N29"/>
    <mergeCell ref="A23:B23"/>
    <mergeCell ref="I23:J23"/>
    <mergeCell ref="A24:B24"/>
    <mergeCell ref="A25:B25"/>
    <mergeCell ref="A26:B26"/>
    <mergeCell ref="A27:B27"/>
  </mergeCells>
  <conditionalFormatting sqref="E11:E12 E14:E18">
    <cfRule type="cellIs" dxfId="26" priority="3" operator="lessThan">
      <formula>$N$4</formula>
    </cfRule>
  </conditionalFormatting>
  <conditionalFormatting sqref="J15 J17">
    <cfRule type="cellIs" dxfId="25" priority="2" operator="greaterThan">
      <formula>$N$4</formula>
    </cfRule>
  </conditionalFormatting>
  <conditionalFormatting sqref="M17 M15">
    <cfRule type="cellIs" dxfId="24" priority="1" operator="lessThan">
      <formula>0</formula>
    </cfRule>
  </conditionalFormatting>
  <pageMargins left="0.25" right="0.25" top="0.75" bottom="0.75" header="0.3" footer="0.3"/>
  <pageSetup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"/>
  <sheetViews>
    <sheetView workbookViewId="0">
      <selection activeCell="F27" sqref="F27"/>
    </sheetView>
  </sheetViews>
  <sheetFormatPr defaultRowHeight="12.75" x14ac:dyDescent="0.2"/>
  <cols>
    <col min="1" max="8" width="9.140625" style="177"/>
    <col min="9" max="10" width="9.140625" style="177" customWidth="1"/>
    <col min="11" max="11" width="10.42578125" style="177" customWidth="1"/>
    <col min="12" max="12" width="9.42578125" style="177" bestFit="1" customWidth="1"/>
    <col min="13" max="16384" width="9.140625" style="177"/>
  </cols>
  <sheetData>
    <row r="1" spans="1:14" ht="21.75" thickBot="1" x14ac:dyDescent="0.4">
      <c r="A1" s="277" t="s">
        <v>58</v>
      </c>
      <c r="B1" s="277"/>
      <c r="C1" s="277"/>
      <c r="D1" s="277"/>
      <c r="E1" s="51"/>
    </row>
    <row r="2" spans="1:14" x14ac:dyDescent="0.2">
      <c r="A2" s="278" t="s">
        <v>59</v>
      </c>
      <c r="B2" s="279"/>
      <c r="C2" s="279"/>
      <c r="D2" s="178" t="s">
        <v>0</v>
      </c>
      <c r="E2" s="178" t="s">
        <v>1</v>
      </c>
      <c r="F2" s="178" t="s">
        <v>2</v>
      </c>
      <c r="G2" s="178" t="s">
        <v>60</v>
      </c>
      <c r="H2" s="178" t="s">
        <v>4</v>
      </c>
      <c r="I2" s="178" t="s">
        <v>61</v>
      </c>
      <c r="J2" s="178" t="s">
        <v>6</v>
      </c>
      <c r="K2" s="89" t="s">
        <v>35</v>
      </c>
      <c r="M2" s="179" t="s">
        <v>76</v>
      </c>
      <c r="N2" s="180">
        <v>2011</v>
      </c>
    </row>
    <row r="3" spans="1:14" x14ac:dyDescent="0.2">
      <c r="A3" s="268" t="s">
        <v>65</v>
      </c>
      <c r="B3" s="269"/>
      <c r="C3" s="269"/>
      <c r="D3" s="54">
        <v>503125</v>
      </c>
      <c r="E3" s="54">
        <v>2021206</v>
      </c>
      <c r="F3" s="54">
        <v>108886</v>
      </c>
      <c r="G3" s="54">
        <v>133473</v>
      </c>
      <c r="H3" s="54">
        <v>392791</v>
      </c>
      <c r="I3" s="176">
        <v>0</v>
      </c>
      <c r="J3" s="54">
        <v>100708</v>
      </c>
      <c r="K3" s="56">
        <f t="shared" ref="K3:K8" si="0">SUM(D3:J3)</f>
        <v>3260189</v>
      </c>
      <c r="M3" s="92" t="s">
        <v>77</v>
      </c>
      <c r="N3" s="93" t="s">
        <v>87</v>
      </c>
    </row>
    <row r="4" spans="1:14" ht="13.5" thickBot="1" x14ac:dyDescent="0.25">
      <c r="A4" s="268" t="s">
        <v>66</v>
      </c>
      <c r="B4" s="269"/>
      <c r="C4" s="269"/>
      <c r="D4" s="54">
        <v>714416</v>
      </c>
      <c r="E4" s="54">
        <v>2057962</v>
      </c>
      <c r="F4" s="54">
        <v>503224</v>
      </c>
      <c r="G4" s="54">
        <v>107905</v>
      </c>
      <c r="H4" s="54">
        <v>421640</v>
      </c>
      <c r="I4" s="54">
        <v>58092</v>
      </c>
      <c r="J4" s="54">
        <v>119676</v>
      </c>
      <c r="K4" s="56">
        <f t="shared" si="0"/>
        <v>3982915</v>
      </c>
      <c r="M4" s="94" t="s">
        <v>70</v>
      </c>
      <c r="N4" s="95">
        <v>0.92</v>
      </c>
    </row>
    <row r="5" spans="1:14" x14ac:dyDescent="0.2">
      <c r="A5" s="268" t="s">
        <v>93</v>
      </c>
      <c r="B5" s="269"/>
      <c r="C5" s="269"/>
      <c r="D5" s="54">
        <v>747949</v>
      </c>
      <c r="E5" s="54">
        <v>1865469</v>
      </c>
      <c r="F5" s="54">
        <v>256906</v>
      </c>
      <c r="G5" s="54">
        <v>45392</v>
      </c>
      <c r="H5" s="54">
        <v>450740</v>
      </c>
      <c r="I5" s="54">
        <v>51538</v>
      </c>
      <c r="J5" s="54">
        <v>139798</v>
      </c>
      <c r="K5" s="56">
        <f>SUM(D5:J5)</f>
        <v>3557792</v>
      </c>
      <c r="M5" s="97"/>
      <c r="N5" s="98"/>
    </row>
    <row r="6" spans="1:14" x14ac:dyDescent="0.2">
      <c r="A6" s="268" t="s">
        <v>90</v>
      </c>
      <c r="B6" s="269"/>
      <c r="C6" s="269"/>
      <c r="D6" s="54">
        <v>3988098</v>
      </c>
      <c r="E6" s="54">
        <v>255525</v>
      </c>
      <c r="F6" s="54">
        <v>321003</v>
      </c>
      <c r="G6" s="54">
        <v>148000</v>
      </c>
      <c r="H6" s="54">
        <v>29684</v>
      </c>
      <c r="I6" s="54">
        <v>254000</v>
      </c>
      <c r="J6" s="54">
        <v>19684</v>
      </c>
      <c r="K6" s="122">
        <f>SUM(D6:J6)</f>
        <v>5015994</v>
      </c>
    </row>
    <row r="7" spans="1:14" x14ac:dyDescent="0.2">
      <c r="A7" s="268" t="s">
        <v>91</v>
      </c>
      <c r="B7" s="269"/>
      <c r="C7" s="269"/>
      <c r="D7" s="54">
        <v>3861659</v>
      </c>
      <c r="E7" s="54">
        <v>391185</v>
      </c>
      <c r="F7" s="54">
        <v>443243</v>
      </c>
      <c r="G7" s="54">
        <v>143107</v>
      </c>
      <c r="H7" s="176">
        <v>0</v>
      </c>
      <c r="I7" s="54">
        <v>275303</v>
      </c>
      <c r="J7" s="54">
        <v>0</v>
      </c>
      <c r="K7" s="122">
        <f>SUM(D7:J7)</f>
        <v>5114497</v>
      </c>
    </row>
    <row r="8" spans="1:14" x14ac:dyDescent="0.2">
      <c r="A8" s="268" t="s">
        <v>62</v>
      </c>
      <c r="B8" s="269"/>
      <c r="C8" s="269"/>
      <c r="D8" s="54">
        <f t="shared" ref="D8:J8" si="1">D6-D7</f>
        <v>126439</v>
      </c>
      <c r="E8" s="54">
        <f t="shared" si="1"/>
        <v>-135660</v>
      </c>
      <c r="F8" s="54">
        <f t="shared" si="1"/>
        <v>-122240</v>
      </c>
      <c r="G8" s="54">
        <f t="shared" si="1"/>
        <v>4893</v>
      </c>
      <c r="H8" s="54">
        <f t="shared" si="1"/>
        <v>29684</v>
      </c>
      <c r="I8" s="54">
        <f t="shared" si="1"/>
        <v>-21303</v>
      </c>
      <c r="J8" s="54">
        <f t="shared" si="1"/>
        <v>19684</v>
      </c>
      <c r="K8" s="122">
        <f t="shared" si="0"/>
        <v>-98503</v>
      </c>
    </row>
    <row r="9" spans="1:14" ht="13.5" thickBot="1" x14ac:dyDescent="0.25">
      <c r="A9" s="273" t="s">
        <v>86</v>
      </c>
      <c r="B9" s="274"/>
      <c r="C9" s="274"/>
      <c r="D9" s="57">
        <f t="shared" ref="D9:J9" si="2">D5+D8</f>
        <v>874388</v>
      </c>
      <c r="E9" s="57">
        <f t="shared" si="2"/>
        <v>1729809</v>
      </c>
      <c r="F9" s="57">
        <f t="shared" si="2"/>
        <v>134666</v>
      </c>
      <c r="G9" s="57">
        <f t="shared" si="2"/>
        <v>50285</v>
      </c>
      <c r="H9" s="57">
        <f t="shared" si="2"/>
        <v>480424</v>
      </c>
      <c r="I9" s="57">
        <f t="shared" si="2"/>
        <v>30235</v>
      </c>
      <c r="J9" s="57">
        <f t="shared" si="2"/>
        <v>159482</v>
      </c>
      <c r="K9" s="60">
        <f>SUM(D9:J9)</f>
        <v>3459289</v>
      </c>
    </row>
    <row r="10" spans="1:14" x14ac:dyDescent="0.2">
      <c r="A10" s="278" t="s">
        <v>67</v>
      </c>
      <c r="B10" s="279"/>
      <c r="C10" s="178" t="s">
        <v>16</v>
      </c>
      <c r="D10" s="178" t="s">
        <v>68</v>
      </c>
      <c r="E10" s="89" t="s">
        <v>70</v>
      </c>
      <c r="F10" s="278" t="s">
        <v>71</v>
      </c>
      <c r="G10" s="279"/>
      <c r="H10" s="178" t="s">
        <v>16</v>
      </c>
      <c r="I10" s="178" t="s">
        <v>72</v>
      </c>
      <c r="J10" s="89" t="s">
        <v>70</v>
      </c>
      <c r="K10" s="278" t="s">
        <v>75</v>
      </c>
      <c r="L10" s="279"/>
      <c r="M10" s="178" t="s">
        <v>76</v>
      </c>
      <c r="N10" s="89" t="s">
        <v>18</v>
      </c>
    </row>
    <row r="11" spans="1:14" x14ac:dyDescent="0.2">
      <c r="A11" s="268" t="s">
        <v>12</v>
      </c>
      <c r="B11" s="269"/>
      <c r="C11" s="119">
        <v>3988098</v>
      </c>
      <c r="D11" s="54">
        <v>4121528</v>
      </c>
      <c r="E11" s="153">
        <f>D11/C11</f>
        <v>1.033457051456609</v>
      </c>
      <c r="F11" s="268" t="s">
        <v>73</v>
      </c>
      <c r="G11" s="269"/>
      <c r="H11" s="119">
        <v>3861659</v>
      </c>
      <c r="I11" s="54">
        <v>3743509</v>
      </c>
      <c r="J11" s="153">
        <f>I11/H11</f>
        <v>0.96940434150192956</v>
      </c>
      <c r="K11" s="268" t="s">
        <v>12</v>
      </c>
      <c r="L11" s="269"/>
      <c r="M11" s="119">
        <f>D11-I11</f>
        <v>378019</v>
      </c>
      <c r="N11" s="122">
        <f>D5+M11</f>
        <v>1125968</v>
      </c>
    </row>
    <row r="12" spans="1:14" x14ac:dyDescent="0.2">
      <c r="A12" s="268" t="s">
        <v>13</v>
      </c>
      <c r="B12" s="269"/>
      <c r="C12" s="119">
        <v>255525</v>
      </c>
      <c r="D12" s="54">
        <v>255032</v>
      </c>
      <c r="E12" s="153">
        <f t="shared" ref="E12:E18" si="3">D12/C12</f>
        <v>0.99807063888073577</v>
      </c>
      <c r="F12" s="268" t="s">
        <v>13</v>
      </c>
      <c r="G12" s="269"/>
      <c r="H12" s="54">
        <f>E7</f>
        <v>391185</v>
      </c>
      <c r="I12" s="54">
        <v>324011</v>
      </c>
      <c r="J12" s="153">
        <f t="shared" ref="J12:J18" si="4">I12/H12</f>
        <v>0.82828073673581548</v>
      </c>
      <c r="K12" s="268" t="s">
        <v>13</v>
      </c>
      <c r="L12" s="269"/>
      <c r="M12" s="119">
        <f t="shared" ref="M12:M18" si="5">D12-I12</f>
        <v>-68979</v>
      </c>
      <c r="N12" s="122">
        <f>E5+M12</f>
        <v>1796490</v>
      </c>
    </row>
    <row r="13" spans="1:14" x14ac:dyDescent="0.2">
      <c r="A13" s="268" t="s">
        <v>14</v>
      </c>
      <c r="B13" s="269"/>
      <c r="C13" s="119">
        <v>321003</v>
      </c>
      <c r="D13" s="54">
        <v>365243</v>
      </c>
      <c r="E13" s="153">
        <f t="shared" si="3"/>
        <v>1.1378180266228042</v>
      </c>
      <c r="F13" s="268" t="s">
        <v>14</v>
      </c>
      <c r="G13" s="269"/>
      <c r="H13" s="54">
        <f>F7</f>
        <v>443243</v>
      </c>
      <c r="I13" s="54">
        <v>456235</v>
      </c>
      <c r="J13" s="153">
        <f t="shared" si="4"/>
        <v>1.0293112355976293</v>
      </c>
      <c r="K13" s="268" t="s">
        <v>14</v>
      </c>
      <c r="L13" s="269"/>
      <c r="M13" s="119">
        <f t="shared" si="5"/>
        <v>-90992</v>
      </c>
      <c r="N13" s="122">
        <f>F5+M13</f>
        <v>165914</v>
      </c>
    </row>
    <row r="14" spans="1:14" x14ac:dyDescent="0.2">
      <c r="A14" s="268" t="s">
        <v>3</v>
      </c>
      <c r="B14" s="269"/>
      <c r="C14" s="54">
        <f>G6</f>
        <v>148000</v>
      </c>
      <c r="D14" s="54">
        <v>145081</v>
      </c>
      <c r="E14" s="153">
        <f t="shared" si="3"/>
        <v>0.98027702702702701</v>
      </c>
      <c r="F14" s="268" t="s">
        <v>3</v>
      </c>
      <c r="G14" s="269"/>
      <c r="H14" s="119">
        <v>143107</v>
      </c>
      <c r="I14" s="54">
        <v>171616</v>
      </c>
      <c r="J14" s="153">
        <f t="shared" si="4"/>
        <v>1.1992145737105802</v>
      </c>
      <c r="K14" s="268" t="s">
        <v>3</v>
      </c>
      <c r="L14" s="269"/>
      <c r="M14" s="119">
        <f t="shared" si="5"/>
        <v>-26535</v>
      </c>
      <c r="N14" s="122">
        <f>G5+M14</f>
        <v>18857</v>
      </c>
    </row>
    <row r="15" spans="1:14" x14ac:dyDescent="0.2">
      <c r="A15" s="268" t="s">
        <v>15</v>
      </c>
      <c r="B15" s="269"/>
      <c r="C15" s="54">
        <f>H6</f>
        <v>29684</v>
      </c>
      <c r="D15" s="54">
        <v>28343</v>
      </c>
      <c r="E15" s="153">
        <f t="shared" si="3"/>
        <v>0.95482414768899071</v>
      </c>
      <c r="F15" s="268" t="s">
        <v>15</v>
      </c>
      <c r="G15" s="269"/>
      <c r="H15" s="176">
        <f>H7</f>
        <v>0</v>
      </c>
      <c r="I15" s="176">
        <v>0</v>
      </c>
      <c r="J15" s="153" t="e">
        <f t="shared" si="4"/>
        <v>#DIV/0!</v>
      </c>
      <c r="K15" s="268" t="s">
        <v>15</v>
      </c>
      <c r="L15" s="269"/>
      <c r="M15" s="119">
        <f t="shared" si="5"/>
        <v>28343</v>
      </c>
      <c r="N15" s="122">
        <f>H5+M15</f>
        <v>479083</v>
      </c>
    </row>
    <row r="16" spans="1:14" x14ac:dyDescent="0.2">
      <c r="A16" s="268" t="s">
        <v>5</v>
      </c>
      <c r="B16" s="269"/>
      <c r="C16" s="54">
        <f>I6</f>
        <v>254000</v>
      </c>
      <c r="D16" s="54">
        <v>254247</v>
      </c>
      <c r="E16" s="153">
        <f t="shared" si="3"/>
        <v>1.0009724409448819</v>
      </c>
      <c r="F16" s="268" t="s">
        <v>5</v>
      </c>
      <c r="G16" s="269"/>
      <c r="H16" s="119">
        <v>275303</v>
      </c>
      <c r="I16" s="54">
        <v>124930</v>
      </c>
      <c r="J16" s="153">
        <f t="shared" si="4"/>
        <v>0.45379091401110777</v>
      </c>
      <c r="K16" s="268" t="s">
        <v>5</v>
      </c>
      <c r="L16" s="269"/>
      <c r="M16" s="119">
        <f t="shared" si="5"/>
        <v>129317</v>
      </c>
      <c r="N16" s="122">
        <f>I5+M16</f>
        <v>180855</v>
      </c>
    </row>
    <row r="17" spans="1:14" x14ac:dyDescent="0.2">
      <c r="A17" s="268" t="s">
        <v>6</v>
      </c>
      <c r="B17" s="269"/>
      <c r="C17" s="54">
        <f>J6</f>
        <v>19684</v>
      </c>
      <c r="D17" s="54">
        <v>22356</v>
      </c>
      <c r="E17" s="153">
        <f t="shared" si="3"/>
        <v>1.1357447673237147</v>
      </c>
      <c r="F17" s="268" t="s">
        <v>6</v>
      </c>
      <c r="G17" s="269"/>
      <c r="H17" s="119">
        <v>0</v>
      </c>
      <c r="I17" s="176">
        <v>0</v>
      </c>
      <c r="J17" s="153" t="e">
        <f t="shared" si="4"/>
        <v>#DIV/0!</v>
      </c>
      <c r="K17" s="268" t="s">
        <v>6</v>
      </c>
      <c r="L17" s="269"/>
      <c r="M17" s="119">
        <f t="shared" si="5"/>
        <v>22356</v>
      </c>
      <c r="N17" s="122">
        <f>J5+M17</f>
        <v>162154</v>
      </c>
    </row>
    <row r="18" spans="1:14" ht="13.5" thickBot="1" x14ac:dyDescent="0.25">
      <c r="A18" s="273" t="s">
        <v>69</v>
      </c>
      <c r="B18" s="274"/>
      <c r="C18" s="57">
        <f>SUM(C11:C17)</f>
        <v>5015994</v>
      </c>
      <c r="D18" s="57">
        <f>SUM(D11:D17)</f>
        <v>5191830</v>
      </c>
      <c r="E18" s="153">
        <f t="shared" si="3"/>
        <v>1.0350550658553419</v>
      </c>
      <c r="F18" s="273" t="s">
        <v>74</v>
      </c>
      <c r="G18" s="274"/>
      <c r="H18" s="57">
        <f>SUM(H11:H17)</f>
        <v>5114497</v>
      </c>
      <c r="I18" s="57">
        <f>SUM(I11:I17)</f>
        <v>4820301</v>
      </c>
      <c r="J18" s="153">
        <f t="shared" si="4"/>
        <v>0.94247801885503113</v>
      </c>
      <c r="K18" s="273" t="s">
        <v>35</v>
      </c>
      <c r="L18" s="274"/>
      <c r="M18" s="119">
        <f t="shared" si="5"/>
        <v>371529</v>
      </c>
      <c r="N18" s="154">
        <f>SUM(N11:N17)</f>
        <v>3929321</v>
      </c>
    </row>
    <row r="19" spans="1:14" ht="15" customHeight="1" x14ac:dyDescent="0.2">
      <c r="A19" s="278" t="s">
        <v>79</v>
      </c>
      <c r="B19" s="279"/>
      <c r="C19" s="178" t="s">
        <v>20</v>
      </c>
      <c r="D19" s="178" t="s">
        <v>19</v>
      </c>
      <c r="E19" s="89"/>
      <c r="F19" s="278" t="s">
        <v>80</v>
      </c>
      <c r="G19" s="279"/>
      <c r="H19" s="89"/>
      <c r="I19" s="278" t="s">
        <v>81</v>
      </c>
      <c r="J19" s="279"/>
      <c r="K19" s="89"/>
      <c r="L19" s="283" t="s">
        <v>88</v>
      </c>
      <c r="M19" s="284"/>
      <c r="N19" s="285"/>
    </row>
    <row r="20" spans="1:14" x14ac:dyDescent="0.2">
      <c r="A20" s="268" t="s">
        <v>12</v>
      </c>
      <c r="B20" s="269"/>
      <c r="C20" s="54">
        <v>330181</v>
      </c>
      <c r="D20" s="54">
        <v>350877</v>
      </c>
      <c r="E20" s="56">
        <f>C20-D20</f>
        <v>-20696</v>
      </c>
      <c r="F20" s="268" t="s">
        <v>22</v>
      </c>
      <c r="G20" s="269"/>
      <c r="H20" s="161">
        <v>1.26E-2</v>
      </c>
      <c r="I20" s="268" t="s">
        <v>82</v>
      </c>
      <c r="J20" s="269"/>
      <c r="K20" s="56">
        <v>113510</v>
      </c>
      <c r="L20" s="130">
        <v>40359</v>
      </c>
      <c r="M20" s="131" t="s">
        <v>39</v>
      </c>
      <c r="N20" s="132">
        <f>K5</f>
        <v>3557792</v>
      </c>
    </row>
    <row r="21" spans="1:14" x14ac:dyDescent="0.2">
      <c r="A21" s="268" t="s">
        <v>13</v>
      </c>
      <c r="B21" s="269"/>
      <c r="C21" s="54">
        <v>2313</v>
      </c>
      <c r="D21" s="54">
        <v>26954</v>
      </c>
      <c r="E21" s="56">
        <f t="shared" ref="E21:E27" si="6">C21-D21</f>
        <v>-24641</v>
      </c>
      <c r="F21" s="268" t="s">
        <v>23</v>
      </c>
      <c r="G21" s="269"/>
      <c r="H21" s="56">
        <v>3813</v>
      </c>
      <c r="I21" s="268" t="s">
        <v>22</v>
      </c>
      <c r="J21" s="269"/>
      <c r="K21" s="111">
        <v>1.2500000000000001E-2</v>
      </c>
      <c r="L21" s="133" t="s">
        <v>92</v>
      </c>
      <c r="M21" s="131" t="s">
        <v>39</v>
      </c>
      <c r="N21" s="132">
        <f>M18</f>
        <v>371529</v>
      </c>
    </row>
    <row r="22" spans="1:14" ht="13.5" thickBot="1" x14ac:dyDescent="0.25">
      <c r="A22" s="268" t="s">
        <v>14</v>
      </c>
      <c r="B22" s="269"/>
      <c r="C22" s="54">
        <v>1771</v>
      </c>
      <c r="D22" s="54">
        <v>34478</v>
      </c>
      <c r="E22" s="56">
        <f t="shared" si="6"/>
        <v>-32707</v>
      </c>
      <c r="F22" s="273" t="s">
        <v>24</v>
      </c>
      <c r="G22" s="274"/>
      <c r="H22" s="60">
        <v>63861</v>
      </c>
      <c r="I22" s="268" t="s">
        <v>83</v>
      </c>
      <c r="J22" s="269"/>
      <c r="K22" s="66">
        <v>107.29</v>
      </c>
      <c r="L22" s="133" t="s">
        <v>85</v>
      </c>
      <c r="M22" s="131" t="s">
        <v>39</v>
      </c>
      <c r="N22" s="132">
        <f>N20+N21</f>
        <v>3929321</v>
      </c>
    </row>
    <row r="23" spans="1:14" ht="13.5" thickBot="1" x14ac:dyDescent="0.25">
      <c r="A23" s="268" t="s">
        <v>3</v>
      </c>
      <c r="B23" s="269"/>
      <c r="C23" s="54">
        <v>375</v>
      </c>
      <c r="D23" s="54">
        <v>16997</v>
      </c>
      <c r="E23" s="56">
        <f t="shared" si="6"/>
        <v>-16622</v>
      </c>
      <c r="I23" s="273" t="s">
        <v>32</v>
      </c>
      <c r="J23" s="274"/>
      <c r="K23" s="60">
        <v>113617</v>
      </c>
      <c r="L23" s="134"/>
      <c r="M23" s="135"/>
      <c r="N23" s="136"/>
    </row>
    <row r="24" spans="1:14" x14ac:dyDescent="0.2">
      <c r="A24" s="268" t="s">
        <v>15</v>
      </c>
      <c r="B24" s="269"/>
      <c r="C24" s="54">
        <v>601</v>
      </c>
      <c r="D24" s="176">
        <v>0</v>
      </c>
      <c r="E24" s="56">
        <f t="shared" si="6"/>
        <v>601</v>
      </c>
    </row>
    <row r="25" spans="1:14" x14ac:dyDescent="0.2">
      <c r="A25" s="288" t="s">
        <v>5</v>
      </c>
      <c r="B25" s="289"/>
      <c r="C25" s="119">
        <v>191</v>
      </c>
      <c r="D25" s="119">
        <v>130</v>
      </c>
      <c r="E25" s="122">
        <f t="shared" si="6"/>
        <v>61</v>
      </c>
      <c r="G25" s="176"/>
      <c r="H25" s="176"/>
      <c r="I25" s="176"/>
      <c r="J25" s="176"/>
      <c r="K25" s="176"/>
      <c r="L25" s="176"/>
      <c r="M25" s="176"/>
      <c r="N25" s="176"/>
    </row>
    <row r="26" spans="1:14" x14ac:dyDescent="0.2">
      <c r="A26" s="268" t="s">
        <v>6</v>
      </c>
      <c r="B26" s="269"/>
      <c r="C26" s="54">
        <v>153</v>
      </c>
      <c r="D26" s="176">
        <v>0</v>
      </c>
      <c r="E26" s="56">
        <f t="shared" si="6"/>
        <v>153</v>
      </c>
      <c r="G26" s="176"/>
      <c r="H26" s="176"/>
      <c r="I26" s="176"/>
      <c r="J26" s="176"/>
      <c r="K26" s="176"/>
      <c r="L26" s="176"/>
      <c r="M26" s="176"/>
      <c r="N26" s="176"/>
    </row>
    <row r="27" spans="1:14" ht="13.5" thickBot="1" x14ac:dyDescent="0.25">
      <c r="A27" s="273" t="s">
        <v>18</v>
      </c>
      <c r="B27" s="274"/>
      <c r="C27" s="120">
        <f>SUM(C20:C26)</f>
        <v>335585</v>
      </c>
      <c r="D27" s="57">
        <f>SUM(D20:D26)</f>
        <v>429436</v>
      </c>
      <c r="E27" s="60">
        <f t="shared" si="6"/>
        <v>-93851</v>
      </c>
      <c r="G27" s="176"/>
      <c r="H27" s="54"/>
      <c r="I27" s="176"/>
      <c r="J27" s="176"/>
      <c r="K27" s="176"/>
      <c r="L27" s="176"/>
      <c r="M27" s="176"/>
      <c r="N27" s="176"/>
    </row>
    <row r="28" spans="1:14" ht="12.75" customHeight="1" x14ac:dyDescent="0.2">
      <c r="G28" s="176"/>
      <c r="H28" s="176"/>
      <c r="I28" s="176"/>
      <c r="J28" s="169"/>
      <c r="K28" s="176"/>
      <c r="L28" s="176"/>
      <c r="M28" s="176"/>
      <c r="N28" s="176"/>
    </row>
  </sheetData>
  <mergeCells count="55">
    <mergeCell ref="K10:L10"/>
    <mergeCell ref="A1:D1"/>
    <mergeCell ref="A2:C2"/>
    <mergeCell ref="A3:C3"/>
    <mergeCell ref="A4:C4"/>
    <mergeCell ref="A5:C5"/>
    <mergeCell ref="A6:C6"/>
    <mergeCell ref="A7:C7"/>
    <mergeCell ref="A8:C8"/>
    <mergeCell ref="A9:C9"/>
    <mergeCell ref="A10:B10"/>
    <mergeCell ref="F10:G10"/>
    <mergeCell ref="A11:B11"/>
    <mergeCell ref="F11:G11"/>
    <mergeCell ref="K11:L11"/>
    <mergeCell ref="A12:B12"/>
    <mergeCell ref="F12:G12"/>
    <mergeCell ref="K12:L12"/>
    <mergeCell ref="A13:B13"/>
    <mergeCell ref="F13:G13"/>
    <mergeCell ref="K13:L13"/>
    <mergeCell ref="A14:B14"/>
    <mergeCell ref="F14:G14"/>
    <mergeCell ref="K14:L14"/>
    <mergeCell ref="A15:B15"/>
    <mergeCell ref="F15:G15"/>
    <mergeCell ref="K15:L15"/>
    <mergeCell ref="A16:B16"/>
    <mergeCell ref="F16:G16"/>
    <mergeCell ref="K16:L16"/>
    <mergeCell ref="A17:B17"/>
    <mergeCell ref="F17:G17"/>
    <mergeCell ref="K17:L17"/>
    <mergeCell ref="A18:B18"/>
    <mergeCell ref="F18:G18"/>
    <mergeCell ref="K18:L18"/>
    <mergeCell ref="A19:B19"/>
    <mergeCell ref="F19:G19"/>
    <mergeCell ref="I19:J19"/>
    <mergeCell ref="L19:N19"/>
    <mergeCell ref="A20:B20"/>
    <mergeCell ref="F20:G20"/>
    <mergeCell ref="I20:J20"/>
    <mergeCell ref="A27:B27"/>
    <mergeCell ref="A21:B21"/>
    <mergeCell ref="F21:G21"/>
    <mergeCell ref="I21:J21"/>
    <mergeCell ref="A22:B22"/>
    <mergeCell ref="F22:G22"/>
    <mergeCell ref="I22:J22"/>
    <mergeCell ref="A23:B23"/>
    <mergeCell ref="I23:J23"/>
    <mergeCell ref="A24:B24"/>
    <mergeCell ref="A25:B25"/>
    <mergeCell ref="A26:B26"/>
  </mergeCells>
  <conditionalFormatting sqref="E11:E12 E14:E18">
    <cfRule type="cellIs" dxfId="23" priority="3" operator="lessThan">
      <formula>$N$4</formula>
    </cfRule>
  </conditionalFormatting>
  <conditionalFormatting sqref="J15 J17">
    <cfRule type="cellIs" dxfId="22" priority="2" operator="greaterThan">
      <formula>$N$4</formula>
    </cfRule>
  </conditionalFormatting>
  <conditionalFormatting sqref="M17 M15">
    <cfRule type="cellIs" dxfId="21" priority="1" operator="lessThan">
      <formula>0</formula>
    </cfRule>
  </conditionalFormatting>
  <pageMargins left="0.25" right="0.25" top="0.75" bottom="0.75" header="0.3" footer="0.3"/>
  <pageSetup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5" workbookViewId="0">
      <selection activeCell="H24" sqref="H24"/>
    </sheetView>
  </sheetViews>
  <sheetFormatPr defaultRowHeight="15" x14ac:dyDescent="0.25"/>
  <sheetData>
    <row r="1" spans="1:14" ht="21.75" thickBot="1" x14ac:dyDescent="0.4">
      <c r="A1" s="277" t="s">
        <v>58</v>
      </c>
      <c r="B1" s="277"/>
      <c r="C1" s="277"/>
      <c r="D1" s="277"/>
      <c r="E1" s="51"/>
    </row>
    <row r="2" spans="1:14" x14ac:dyDescent="0.25">
      <c r="A2" s="278" t="s">
        <v>59</v>
      </c>
      <c r="B2" s="279"/>
      <c r="C2" s="279"/>
      <c r="D2" s="196" t="s">
        <v>0</v>
      </c>
      <c r="E2" s="196" t="s">
        <v>1</v>
      </c>
      <c r="F2" s="196" t="s">
        <v>2</v>
      </c>
      <c r="G2" s="196" t="s">
        <v>60</v>
      </c>
      <c r="H2" s="196" t="s">
        <v>4</v>
      </c>
      <c r="I2" s="196" t="s">
        <v>61</v>
      </c>
      <c r="J2" s="196" t="s">
        <v>6</v>
      </c>
      <c r="K2" s="89" t="s">
        <v>35</v>
      </c>
      <c r="M2" s="197" t="s">
        <v>76</v>
      </c>
      <c r="N2" s="198">
        <v>2012</v>
      </c>
    </row>
    <row r="3" spans="1:14" x14ac:dyDescent="0.25">
      <c r="A3" s="268" t="s">
        <v>116</v>
      </c>
      <c r="B3" s="269"/>
      <c r="C3" s="269"/>
      <c r="D3" s="54">
        <v>714416</v>
      </c>
      <c r="E3" s="54">
        <v>2057962</v>
      </c>
      <c r="F3" s="54">
        <v>503224</v>
      </c>
      <c r="G3" s="54">
        <v>107905</v>
      </c>
      <c r="H3" s="54">
        <v>421640</v>
      </c>
      <c r="I3" s="54">
        <v>58092</v>
      </c>
      <c r="J3" s="54">
        <v>119676</v>
      </c>
      <c r="K3" s="122">
        <v>3982915</v>
      </c>
      <c r="M3" s="92" t="s">
        <v>77</v>
      </c>
      <c r="N3" s="93" t="s">
        <v>97</v>
      </c>
    </row>
    <row r="4" spans="1:14" ht="15.75" thickBot="1" x14ac:dyDescent="0.3">
      <c r="A4" s="268" t="s">
        <v>117</v>
      </c>
      <c r="B4" s="269"/>
      <c r="C4" s="269"/>
      <c r="D4" s="54">
        <v>747949</v>
      </c>
      <c r="E4" s="54">
        <v>1865469</v>
      </c>
      <c r="F4" s="54">
        <v>256906</v>
      </c>
      <c r="G4" s="54">
        <v>45392</v>
      </c>
      <c r="H4" s="54">
        <v>450740</v>
      </c>
      <c r="I4" s="54">
        <v>51538</v>
      </c>
      <c r="J4" s="54">
        <v>139798</v>
      </c>
      <c r="K4" s="122">
        <v>3557792</v>
      </c>
      <c r="M4" s="94" t="s">
        <v>70</v>
      </c>
      <c r="N4" s="95">
        <v>0.25</v>
      </c>
    </row>
    <row r="5" spans="1:14" x14ac:dyDescent="0.25">
      <c r="A5" s="268" t="s">
        <v>118</v>
      </c>
      <c r="B5" s="269"/>
      <c r="C5" s="269"/>
      <c r="D5" s="54">
        <v>1149110</v>
      </c>
      <c r="E5" s="54">
        <v>1791786</v>
      </c>
      <c r="F5" s="54">
        <v>227913</v>
      </c>
      <c r="G5" s="54">
        <v>839</v>
      </c>
      <c r="H5" s="54">
        <v>479600</v>
      </c>
      <c r="I5" s="54">
        <v>29935</v>
      </c>
      <c r="J5" s="54">
        <v>162329</v>
      </c>
      <c r="K5" s="122">
        <v>3841512</v>
      </c>
      <c r="M5" s="97"/>
      <c r="N5" s="98"/>
    </row>
    <row r="6" spans="1:14" x14ac:dyDescent="0.25">
      <c r="A6" s="288" t="s">
        <v>114</v>
      </c>
      <c r="B6" s="289"/>
      <c r="C6" s="289"/>
      <c r="D6" s="119">
        <v>3929454</v>
      </c>
      <c r="E6" s="119">
        <v>264510</v>
      </c>
      <c r="F6" s="119">
        <v>442908</v>
      </c>
      <c r="G6" s="119">
        <v>185005</v>
      </c>
      <c r="H6" s="119">
        <v>31479</v>
      </c>
      <c r="I6" s="119">
        <v>329000</v>
      </c>
      <c r="J6" s="119">
        <v>24209</v>
      </c>
      <c r="K6" s="122">
        <v>5206565</v>
      </c>
    </row>
    <row r="7" spans="1:14" x14ac:dyDescent="0.25">
      <c r="A7" s="288" t="s">
        <v>115</v>
      </c>
      <c r="B7" s="289"/>
      <c r="C7" s="289"/>
      <c r="D7" s="119">
        <v>4165083</v>
      </c>
      <c r="E7" s="119">
        <v>394775</v>
      </c>
      <c r="F7" s="119">
        <v>422964</v>
      </c>
      <c r="G7" s="119">
        <v>177435</v>
      </c>
      <c r="H7" s="199">
        <v>0</v>
      </c>
      <c r="I7" s="119">
        <v>317319</v>
      </c>
      <c r="J7" s="119">
        <v>0</v>
      </c>
      <c r="K7" s="122">
        <v>5477576</v>
      </c>
    </row>
    <row r="8" spans="1:14" ht="15.75" thickBot="1" x14ac:dyDescent="0.3">
      <c r="A8" s="268" t="s">
        <v>62</v>
      </c>
      <c r="B8" s="269"/>
      <c r="C8" s="269"/>
      <c r="D8" s="54">
        <v>-235629</v>
      </c>
      <c r="E8" s="54">
        <v>-130265</v>
      </c>
      <c r="F8" s="54">
        <v>19944</v>
      </c>
      <c r="G8" s="54">
        <v>7570</v>
      </c>
      <c r="H8" s="54">
        <v>31479</v>
      </c>
      <c r="I8" s="54">
        <v>11681</v>
      </c>
      <c r="J8" s="54">
        <v>24209</v>
      </c>
      <c r="K8" s="122">
        <v>-271011</v>
      </c>
    </row>
    <row r="9" spans="1:14" ht="15.75" thickBot="1" x14ac:dyDescent="0.3">
      <c r="A9" s="273" t="s">
        <v>86</v>
      </c>
      <c r="B9" s="274"/>
      <c r="C9" s="274"/>
      <c r="D9" s="57">
        <v>913481</v>
      </c>
      <c r="E9" s="57">
        <v>1661521</v>
      </c>
      <c r="F9" s="57">
        <v>247857</v>
      </c>
      <c r="G9" s="57">
        <v>8409</v>
      </c>
      <c r="H9" s="57">
        <v>511079</v>
      </c>
      <c r="I9" s="57">
        <v>41616</v>
      </c>
      <c r="J9" s="57">
        <v>186538</v>
      </c>
      <c r="K9" s="187">
        <v>3570501</v>
      </c>
    </row>
    <row r="10" spans="1:14" x14ac:dyDescent="0.25">
      <c r="A10" s="278" t="s">
        <v>67</v>
      </c>
      <c r="B10" s="279"/>
      <c r="C10" s="196" t="s">
        <v>16</v>
      </c>
      <c r="D10" s="196" t="s">
        <v>68</v>
      </c>
      <c r="E10" s="89" t="s">
        <v>70</v>
      </c>
      <c r="F10" s="278" t="s">
        <v>71</v>
      </c>
      <c r="G10" s="279"/>
      <c r="H10" s="196" t="s">
        <v>16</v>
      </c>
      <c r="I10" s="196" t="s">
        <v>72</v>
      </c>
      <c r="J10" s="89" t="s">
        <v>70</v>
      </c>
      <c r="K10" s="278" t="s">
        <v>75</v>
      </c>
      <c r="L10" s="279"/>
      <c r="M10" s="196" t="s">
        <v>76</v>
      </c>
      <c r="N10" s="89" t="s">
        <v>18</v>
      </c>
    </row>
    <row r="11" spans="1:14" x14ac:dyDescent="0.25">
      <c r="A11" s="268" t="s">
        <v>12</v>
      </c>
      <c r="B11" s="269"/>
      <c r="C11" s="119">
        <v>3929454</v>
      </c>
      <c r="D11" s="54">
        <v>1542275</v>
      </c>
      <c r="E11" s="123">
        <v>0.39249091604075276</v>
      </c>
      <c r="F11" s="268" t="s">
        <v>73</v>
      </c>
      <c r="G11" s="269"/>
      <c r="H11" s="119">
        <v>4165083</v>
      </c>
      <c r="I11" s="54">
        <v>917962</v>
      </c>
      <c r="J11" s="123">
        <v>0.22039464759765892</v>
      </c>
      <c r="K11" s="268" t="s">
        <v>12</v>
      </c>
      <c r="L11" s="269"/>
      <c r="M11" s="119">
        <v>624313</v>
      </c>
      <c r="N11" s="121">
        <v>1773423</v>
      </c>
    </row>
    <row r="12" spans="1:14" x14ac:dyDescent="0.25">
      <c r="A12" s="268" t="s">
        <v>13</v>
      </c>
      <c r="B12" s="269"/>
      <c r="C12" s="119">
        <v>264510</v>
      </c>
      <c r="D12" s="54">
        <v>272318</v>
      </c>
      <c r="E12" s="123">
        <v>1.0295187327511248</v>
      </c>
      <c r="F12" s="268" t="s">
        <v>13</v>
      </c>
      <c r="G12" s="269"/>
      <c r="H12" s="54">
        <v>394775</v>
      </c>
      <c r="I12" s="54">
        <v>109890</v>
      </c>
      <c r="J12" s="123">
        <v>0.27836109176112978</v>
      </c>
      <c r="K12" s="268" t="s">
        <v>13</v>
      </c>
      <c r="L12" s="269"/>
      <c r="M12" s="119">
        <v>162428</v>
      </c>
      <c r="N12" s="121">
        <v>1954214</v>
      </c>
    </row>
    <row r="13" spans="1:14" x14ac:dyDescent="0.25">
      <c r="A13" s="268" t="s">
        <v>14</v>
      </c>
      <c r="B13" s="269"/>
      <c r="C13" s="119">
        <v>442908</v>
      </c>
      <c r="D13" s="54">
        <v>292996</v>
      </c>
      <c r="E13" s="123">
        <v>0.66152790195706557</v>
      </c>
      <c r="F13" s="268" t="s">
        <v>14</v>
      </c>
      <c r="G13" s="269"/>
      <c r="H13" s="54">
        <v>422964</v>
      </c>
      <c r="I13" s="54">
        <v>232307</v>
      </c>
      <c r="J13" s="123">
        <v>0.54923586877370179</v>
      </c>
      <c r="K13" s="268" t="s">
        <v>14</v>
      </c>
      <c r="L13" s="269"/>
      <c r="M13" s="119">
        <v>60689</v>
      </c>
      <c r="N13" s="121">
        <v>288602</v>
      </c>
    </row>
    <row r="14" spans="1:14" x14ac:dyDescent="0.25">
      <c r="A14" s="268" t="s">
        <v>3</v>
      </c>
      <c r="B14" s="269"/>
      <c r="C14" s="54">
        <v>185005</v>
      </c>
      <c r="D14" s="54">
        <v>163744</v>
      </c>
      <c r="E14" s="194">
        <v>0.8850787816545499</v>
      </c>
      <c r="F14" s="268" t="s">
        <v>3</v>
      </c>
      <c r="G14" s="269"/>
      <c r="H14" s="119">
        <v>177435</v>
      </c>
      <c r="I14" s="54">
        <v>43018</v>
      </c>
      <c r="J14" s="123">
        <v>0.24244371178177923</v>
      </c>
      <c r="K14" s="268" t="s">
        <v>3</v>
      </c>
      <c r="L14" s="269"/>
      <c r="M14" s="119">
        <v>120726</v>
      </c>
      <c r="N14" s="121">
        <v>121565</v>
      </c>
    </row>
    <row r="15" spans="1:14" x14ac:dyDescent="0.25">
      <c r="A15" s="268" t="s">
        <v>15</v>
      </c>
      <c r="B15" s="269"/>
      <c r="C15" s="54">
        <v>31479</v>
      </c>
      <c r="D15" s="54">
        <v>19884</v>
      </c>
      <c r="E15" s="194">
        <v>0.63165920137234344</v>
      </c>
      <c r="F15" s="268" t="s">
        <v>15</v>
      </c>
      <c r="G15" s="269"/>
      <c r="H15" s="195">
        <v>0</v>
      </c>
      <c r="I15" s="195">
        <v>0</v>
      </c>
      <c r="J15" s="123" t="e">
        <v>#DIV/0!</v>
      </c>
      <c r="K15" s="268" t="s">
        <v>15</v>
      </c>
      <c r="L15" s="269"/>
      <c r="M15" s="119">
        <v>19884</v>
      </c>
      <c r="N15" s="121">
        <v>499484</v>
      </c>
    </row>
    <row r="16" spans="1:14" x14ac:dyDescent="0.25">
      <c r="A16" s="268" t="s">
        <v>5</v>
      </c>
      <c r="B16" s="269"/>
      <c r="C16" s="54">
        <v>329000</v>
      </c>
      <c r="D16" s="54">
        <v>293552</v>
      </c>
      <c r="E16" s="194">
        <v>0.89225531914893619</v>
      </c>
      <c r="F16" s="268" t="s">
        <v>5</v>
      </c>
      <c r="G16" s="269"/>
      <c r="H16" s="119">
        <v>317319</v>
      </c>
      <c r="I16" s="54">
        <v>75499</v>
      </c>
      <c r="J16" s="123">
        <v>0.23792776354394157</v>
      </c>
      <c r="K16" s="268" t="s">
        <v>5</v>
      </c>
      <c r="L16" s="269"/>
      <c r="M16" s="119">
        <v>218053</v>
      </c>
      <c r="N16" s="121">
        <v>247988</v>
      </c>
    </row>
    <row r="17" spans="1:14" x14ac:dyDescent="0.25">
      <c r="A17" s="268" t="s">
        <v>6</v>
      </c>
      <c r="B17" s="269"/>
      <c r="C17" s="54">
        <v>24209</v>
      </c>
      <c r="D17" s="54">
        <v>20101</v>
      </c>
      <c r="E17" s="123">
        <v>0.83031104134825895</v>
      </c>
      <c r="F17" s="268" t="s">
        <v>6</v>
      </c>
      <c r="G17" s="269"/>
      <c r="H17" s="119">
        <v>0</v>
      </c>
      <c r="I17" s="195">
        <v>0</v>
      </c>
      <c r="J17" s="123" t="e">
        <v>#DIV/0!</v>
      </c>
      <c r="K17" s="268" t="s">
        <v>6</v>
      </c>
      <c r="L17" s="269"/>
      <c r="M17" s="119">
        <v>20101</v>
      </c>
      <c r="N17" s="121">
        <v>182430</v>
      </c>
    </row>
    <row r="18" spans="1:14" ht="15.75" thickBot="1" x14ac:dyDescent="0.3">
      <c r="A18" s="273" t="s">
        <v>69</v>
      </c>
      <c r="B18" s="274"/>
      <c r="C18" s="57">
        <v>5206565</v>
      </c>
      <c r="D18" s="57">
        <v>2604870</v>
      </c>
      <c r="E18" s="123">
        <v>0.50030490352084345</v>
      </c>
      <c r="F18" s="273" t="s">
        <v>74</v>
      </c>
      <c r="G18" s="274"/>
      <c r="H18" s="57">
        <v>5477576</v>
      </c>
      <c r="I18" s="57">
        <v>1378676</v>
      </c>
      <c r="J18" s="123">
        <v>0.25169454517837819</v>
      </c>
      <c r="K18" s="273" t="s">
        <v>35</v>
      </c>
      <c r="L18" s="274"/>
      <c r="M18" s="119">
        <v>1226194</v>
      </c>
      <c r="N18" s="124">
        <v>5067706</v>
      </c>
    </row>
    <row r="19" spans="1:14" x14ac:dyDescent="0.25">
      <c r="A19" s="278" t="s">
        <v>79</v>
      </c>
      <c r="B19" s="279"/>
      <c r="C19" s="196" t="s">
        <v>20</v>
      </c>
      <c r="D19" s="196" t="s">
        <v>19</v>
      </c>
      <c r="E19" s="89"/>
      <c r="F19" s="278" t="s">
        <v>80</v>
      </c>
      <c r="G19" s="279"/>
      <c r="H19" s="89"/>
      <c r="I19" s="278" t="s">
        <v>81</v>
      </c>
      <c r="J19" s="279"/>
      <c r="K19" s="89"/>
      <c r="L19" s="295" t="s">
        <v>88</v>
      </c>
      <c r="M19" s="296"/>
      <c r="N19" s="297"/>
    </row>
    <row r="20" spans="1:14" x14ac:dyDescent="0.25">
      <c r="A20" s="268" t="s">
        <v>12</v>
      </c>
      <c r="B20" s="269"/>
      <c r="C20" s="54">
        <v>980362</v>
      </c>
      <c r="D20" s="54">
        <v>372017</v>
      </c>
      <c r="E20" s="56">
        <v>608345</v>
      </c>
      <c r="F20" s="268" t="s">
        <v>22</v>
      </c>
      <c r="G20" s="269"/>
      <c r="H20" s="161">
        <v>1.2500000000000001E-2</v>
      </c>
      <c r="I20" s="268" t="s">
        <v>82</v>
      </c>
      <c r="J20" s="269"/>
      <c r="K20" s="56">
        <v>113510</v>
      </c>
      <c r="L20" s="188">
        <v>40725</v>
      </c>
      <c r="M20" s="97" t="s">
        <v>39</v>
      </c>
      <c r="N20" s="189">
        <v>3841512</v>
      </c>
    </row>
    <row r="21" spans="1:14" x14ac:dyDescent="0.25">
      <c r="A21" s="268" t="s">
        <v>13</v>
      </c>
      <c r="B21" s="269"/>
      <c r="C21" s="54">
        <v>213679</v>
      </c>
      <c r="D21" s="54">
        <v>28720</v>
      </c>
      <c r="E21" s="56">
        <v>184959</v>
      </c>
      <c r="F21" s="268" t="s">
        <v>23</v>
      </c>
      <c r="G21" s="269"/>
      <c r="H21" s="56">
        <v>5160</v>
      </c>
      <c r="I21" s="268" t="s">
        <v>22</v>
      </c>
      <c r="J21" s="269"/>
      <c r="K21" s="111">
        <v>0.01</v>
      </c>
      <c r="L21" s="190" t="s">
        <v>119</v>
      </c>
      <c r="M21" s="97" t="s">
        <v>39</v>
      </c>
      <c r="N21" s="189">
        <v>1226194</v>
      </c>
    </row>
    <row r="22" spans="1:14" ht="15.75" thickBot="1" x14ac:dyDescent="0.3">
      <c r="A22" s="268" t="s">
        <v>14</v>
      </c>
      <c r="B22" s="269"/>
      <c r="C22" s="54">
        <v>127197</v>
      </c>
      <c r="D22" s="54">
        <v>35186</v>
      </c>
      <c r="E22" s="56">
        <v>92011</v>
      </c>
      <c r="F22" s="273" t="s">
        <v>24</v>
      </c>
      <c r="G22" s="274"/>
      <c r="H22" s="60">
        <v>41292</v>
      </c>
      <c r="I22" s="268" t="s">
        <v>55</v>
      </c>
      <c r="J22" s="269"/>
      <c r="K22" s="66">
        <v>93.72</v>
      </c>
      <c r="L22" s="190" t="s">
        <v>85</v>
      </c>
      <c r="M22" s="97" t="s">
        <v>39</v>
      </c>
      <c r="N22" s="189">
        <v>5067706</v>
      </c>
    </row>
    <row r="23" spans="1:14" ht="15.75" thickBot="1" x14ac:dyDescent="0.3">
      <c r="A23" s="268" t="s">
        <v>3</v>
      </c>
      <c r="B23" s="269"/>
      <c r="C23" s="54">
        <v>120981</v>
      </c>
      <c r="D23" s="54">
        <v>15355</v>
      </c>
      <c r="E23" s="56">
        <v>105626</v>
      </c>
      <c r="I23" s="273" t="s">
        <v>32</v>
      </c>
      <c r="J23" s="274"/>
      <c r="K23" s="60">
        <v>114123</v>
      </c>
      <c r="L23" s="191"/>
      <c r="M23" s="192"/>
      <c r="N23" s="193"/>
    </row>
    <row r="24" spans="1:14" x14ac:dyDescent="0.25">
      <c r="A24" s="268" t="s">
        <v>15</v>
      </c>
      <c r="B24" s="269"/>
      <c r="C24" s="54">
        <v>14433</v>
      </c>
      <c r="D24" s="195">
        <v>0</v>
      </c>
      <c r="E24" s="56">
        <v>14433</v>
      </c>
    </row>
    <row r="25" spans="1:14" x14ac:dyDescent="0.25">
      <c r="A25" s="288" t="s">
        <v>5</v>
      </c>
      <c r="B25" s="289"/>
      <c r="C25" s="119">
        <v>218381</v>
      </c>
      <c r="D25" s="119">
        <v>21642</v>
      </c>
      <c r="E25" s="122">
        <v>196739</v>
      </c>
      <c r="G25" s="195"/>
      <c r="H25" s="195"/>
      <c r="I25" s="195"/>
      <c r="J25" s="195"/>
      <c r="K25" s="195"/>
      <c r="L25" s="195"/>
      <c r="M25" s="195"/>
      <c r="N25" s="195"/>
    </row>
    <row r="26" spans="1:14" x14ac:dyDescent="0.25">
      <c r="A26" s="268" t="s">
        <v>6</v>
      </c>
      <c r="B26" s="269"/>
      <c r="C26" s="54">
        <v>14978</v>
      </c>
      <c r="D26" s="195">
        <v>0</v>
      </c>
      <c r="E26" s="56">
        <v>14978</v>
      </c>
      <c r="G26" s="195"/>
      <c r="H26" s="195"/>
      <c r="I26" s="195"/>
      <c r="J26" s="195"/>
      <c r="K26" s="195"/>
      <c r="L26" s="195"/>
      <c r="M26" s="195"/>
      <c r="N26" s="195"/>
    </row>
    <row r="27" spans="1:14" ht="15.75" thickBot="1" x14ac:dyDescent="0.3">
      <c r="A27" s="273" t="s">
        <v>18</v>
      </c>
      <c r="B27" s="274"/>
      <c r="C27" s="120">
        <v>1690011</v>
      </c>
      <c r="D27" s="57">
        <v>472920</v>
      </c>
      <c r="E27" s="60">
        <v>1217091</v>
      </c>
      <c r="G27" s="195"/>
      <c r="H27" s="54"/>
      <c r="I27" s="195"/>
      <c r="J27" s="195"/>
      <c r="K27" s="195"/>
      <c r="L27" s="195"/>
      <c r="M27" s="195"/>
      <c r="N27" s="195"/>
    </row>
  </sheetData>
  <mergeCells count="55">
    <mergeCell ref="K10:L10"/>
    <mergeCell ref="A1:D1"/>
    <mergeCell ref="A2:C2"/>
    <mergeCell ref="A3:C3"/>
    <mergeCell ref="A4:C4"/>
    <mergeCell ref="A5:C5"/>
    <mergeCell ref="A6:C6"/>
    <mergeCell ref="A7:C7"/>
    <mergeCell ref="A8:C8"/>
    <mergeCell ref="A9:C9"/>
    <mergeCell ref="A10:B10"/>
    <mergeCell ref="F10:G10"/>
    <mergeCell ref="A11:B11"/>
    <mergeCell ref="F11:G11"/>
    <mergeCell ref="K11:L11"/>
    <mergeCell ref="A12:B12"/>
    <mergeCell ref="F12:G12"/>
    <mergeCell ref="K12:L12"/>
    <mergeCell ref="A13:B13"/>
    <mergeCell ref="F13:G13"/>
    <mergeCell ref="K13:L13"/>
    <mergeCell ref="A14:B14"/>
    <mergeCell ref="F14:G14"/>
    <mergeCell ref="K14:L14"/>
    <mergeCell ref="A15:B15"/>
    <mergeCell ref="F15:G15"/>
    <mergeCell ref="K15:L15"/>
    <mergeCell ref="A16:B16"/>
    <mergeCell ref="F16:G16"/>
    <mergeCell ref="K16:L16"/>
    <mergeCell ref="A17:B17"/>
    <mergeCell ref="F17:G17"/>
    <mergeCell ref="K17:L17"/>
    <mergeCell ref="A18:B18"/>
    <mergeCell ref="F18:G18"/>
    <mergeCell ref="K18:L18"/>
    <mergeCell ref="A19:B19"/>
    <mergeCell ref="F19:G19"/>
    <mergeCell ref="I19:J19"/>
    <mergeCell ref="L19:N19"/>
    <mergeCell ref="A20:B20"/>
    <mergeCell ref="F20:G20"/>
    <mergeCell ref="I20:J20"/>
    <mergeCell ref="A27:B27"/>
    <mergeCell ref="A21:B21"/>
    <mergeCell ref="F21:G21"/>
    <mergeCell ref="I21:J21"/>
    <mergeCell ref="A22:B22"/>
    <mergeCell ref="F22:G22"/>
    <mergeCell ref="I22:J22"/>
    <mergeCell ref="A23:B23"/>
    <mergeCell ref="I23:J23"/>
    <mergeCell ref="A24:B24"/>
    <mergeCell ref="A25:B25"/>
    <mergeCell ref="A26:B2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"/>
  <sheetViews>
    <sheetView topLeftCell="A4" workbookViewId="0">
      <selection activeCell="H25" sqref="H25"/>
    </sheetView>
  </sheetViews>
  <sheetFormatPr defaultRowHeight="12.75" x14ac:dyDescent="0.2"/>
  <cols>
    <col min="1" max="8" width="9.140625" style="182"/>
    <col min="9" max="10" width="9.140625" style="182" customWidth="1"/>
    <col min="11" max="11" width="10.42578125" style="182" customWidth="1"/>
    <col min="12" max="12" width="9.7109375" style="182" bestFit="1" customWidth="1"/>
    <col min="13" max="16384" width="9.140625" style="182"/>
  </cols>
  <sheetData>
    <row r="1" spans="1:14" ht="21.75" thickBot="1" x14ac:dyDescent="0.4">
      <c r="A1" s="277" t="s">
        <v>58</v>
      </c>
      <c r="B1" s="277"/>
      <c r="C1" s="277"/>
      <c r="D1" s="277"/>
      <c r="E1" s="51"/>
    </row>
    <row r="2" spans="1:14" x14ac:dyDescent="0.2">
      <c r="A2" s="278" t="s">
        <v>59</v>
      </c>
      <c r="B2" s="279"/>
      <c r="C2" s="279"/>
      <c r="D2" s="183" t="s">
        <v>0</v>
      </c>
      <c r="E2" s="183" t="s">
        <v>1</v>
      </c>
      <c r="F2" s="183" t="s">
        <v>2</v>
      </c>
      <c r="G2" s="183" t="s">
        <v>60</v>
      </c>
      <c r="H2" s="183" t="s">
        <v>4</v>
      </c>
      <c r="I2" s="183" t="s">
        <v>61</v>
      </c>
      <c r="J2" s="183" t="s">
        <v>6</v>
      </c>
      <c r="K2" s="89" t="s">
        <v>35</v>
      </c>
      <c r="M2" s="184" t="s">
        <v>76</v>
      </c>
      <c r="N2" s="185">
        <v>2012</v>
      </c>
    </row>
    <row r="3" spans="1:14" x14ac:dyDescent="0.2">
      <c r="A3" s="268" t="s">
        <v>122</v>
      </c>
      <c r="B3" s="269"/>
      <c r="C3" s="269"/>
      <c r="D3" s="54">
        <v>714416</v>
      </c>
      <c r="E3" s="54">
        <v>2057962</v>
      </c>
      <c r="F3" s="54">
        <v>503224</v>
      </c>
      <c r="G3" s="54">
        <v>107905</v>
      </c>
      <c r="H3" s="54">
        <v>421640</v>
      </c>
      <c r="I3" s="54">
        <v>58092</v>
      </c>
      <c r="J3" s="54">
        <v>119676</v>
      </c>
      <c r="K3" s="122">
        <f t="shared" ref="K3" si="0">SUM(D3:J3)</f>
        <v>3982915</v>
      </c>
      <c r="M3" s="92" t="s">
        <v>77</v>
      </c>
      <c r="N3" s="93" t="s">
        <v>98</v>
      </c>
    </row>
    <row r="4" spans="1:14" ht="13.5" thickBot="1" x14ac:dyDescent="0.25">
      <c r="A4" s="268" t="s">
        <v>121</v>
      </c>
      <c r="B4" s="269"/>
      <c r="C4" s="269"/>
      <c r="D4" s="54">
        <v>747949</v>
      </c>
      <c r="E4" s="54">
        <v>1865469</v>
      </c>
      <c r="F4" s="54">
        <v>256906</v>
      </c>
      <c r="G4" s="54">
        <v>45392</v>
      </c>
      <c r="H4" s="54">
        <v>450740</v>
      </c>
      <c r="I4" s="54">
        <v>51538</v>
      </c>
      <c r="J4" s="54">
        <v>139798</v>
      </c>
      <c r="K4" s="122">
        <f>SUM(D4:J4)</f>
        <v>3557792</v>
      </c>
      <c r="M4" s="94" t="s">
        <v>70</v>
      </c>
      <c r="N4" s="95">
        <v>0.33</v>
      </c>
    </row>
    <row r="5" spans="1:14" x14ac:dyDescent="0.2">
      <c r="A5" s="268" t="s">
        <v>120</v>
      </c>
      <c r="B5" s="269"/>
      <c r="C5" s="269"/>
      <c r="D5" s="54">
        <v>1149110</v>
      </c>
      <c r="E5" s="54">
        <v>1791786</v>
      </c>
      <c r="F5" s="54">
        <v>227913</v>
      </c>
      <c r="G5" s="54">
        <v>839</v>
      </c>
      <c r="H5" s="54">
        <v>479600</v>
      </c>
      <c r="I5" s="54">
        <v>29935</v>
      </c>
      <c r="J5" s="54">
        <v>162329</v>
      </c>
      <c r="K5" s="122">
        <f>SUM(D5:J5)</f>
        <v>3841512</v>
      </c>
      <c r="M5" s="97"/>
      <c r="N5" s="98"/>
    </row>
    <row r="6" spans="1:14" x14ac:dyDescent="0.2">
      <c r="A6" s="288" t="s">
        <v>114</v>
      </c>
      <c r="B6" s="289"/>
      <c r="C6" s="289"/>
      <c r="D6" s="119">
        <v>3929454</v>
      </c>
      <c r="E6" s="119">
        <v>264510</v>
      </c>
      <c r="F6" s="119">
        <v>442908</v>
      </c>
      <c r="G6" s="119">
        <v>185005</v>
      </c>
      <c r="H6" s="119">
        <v>31479</v>
      </c>
      <c r="I6" s="119">
        <v>329000</v>
      </c>
      <c r="J6" s="119">
        <v>24209</v>
      </c>
      <c r="K6" s="122">
        <f>SUM(D6:J6)</f>
        <v>5206565</v>
      </c>
    </row>
    <row r="7" spans="1:14" x14ac:dyDescent="0.2">
      <c r="A7" s="288" t="s">
        <v>115</v>
      </c>
      <c r="B7" s="289"/>
      <c r="C7" s="289"/>
      <c r="D7" s="119">
        <v>4165083</v>
      </c>
      <c r="E7" s="119">
        <v>394775</v>
      </c>
      <c r="F7" s="119">
        <v>422964</v>
      </c>
      <c r="G7" s="119">
        <v>177435</v>
      </c>
      <c r="H7" s="186">
        <v>0</v>
      </c>
      <c r="I7" s="119">
        <v>317319</v>
      </c>
      <c r="J7" s="119">
        <v>0</v>
      </c>
      <c r="K7" s="122">
        <f>SUM(D7:J7)</f>
        <v>5477576</v>
      </c>
    </row>
    <row r="8" spans="1:14" ht="13.5" thickBot="1" x14ac:dyDescent="0.25">
      <c r="A8" s="268" t="s">
        <v>62</v>
      </c>
      <c r="B8" s="269"/>
      <c r="C8" s="269"/>
      <c r="D8" s="54">
        <f t="shared" ref="D8:J8" si="1">D6-D7</f>
        <v>-235629</v>
      </c>
      <c r="E8" s="54">
        <f t="shared" si="1"/>
        <v>-130265</v>
      </c>
      <c r="F8" s="54">
        <f t="shared" si="1"/>
        <v>19944</v>
      </c>
      <c r="G8" s="54">
        <f t="shared" si="1"/>
        <v>7570</v>
      </c>
      <c r="H8" s="54">
        <f t="shared" si="1"/>
        <v>31479</v>
      </c>
      <c r="I8" s="54">
        <f t="shared" si="1"/>
        <v>11681</v>
      </c>
      <c r="J8" s="54">
        <f t="shared" si="1"/>
        <v>24209</v>
      </c>
      <c r="K8" s="122">
        <f t="shared" ref="K8" si="2">SUM(D8:J8)</f>
        <v>-271011</v>
      </c>
    </row>
    <row r="9" spans="1:14" ht="13.5" thickBot="1" x14ac:dyDescent="0.25">
      <c r="A9" s="273" t="s">
        <v>86</v>
      </c>
      <c r="B9" s="274"/>
      <c r="C9" s="274"/>
      <c r="D9" s="57">
        <f t="shared" ref="D9:J9" si="3">D5+D8</f>
        <v>913481</v>
      </c>
      <c r="E9" s="57">
        <f t="shared" si="3"/>
        <v>1661521</v>
      </c>
      <c r="F9" s="57">
        <f t="shared" si="3"/>
        <v>247857</v>
      </c>
      <c r="G9" s="57">
        <f t="shared" si="3"/>
        <v>8409</v>
      </c>
      <c r="H9" s="57">
        <f t="shared" si="3"/>
        <v>511079</v>
      </c>
      <c r="I9" s="57">
        <f t="shared" si="3"/>
        <v>41616</v>
      </c>
      <c r="J9" s="57">
        <f t="shared" si="3"/>
        <v>186538</v>
      </c>
      <c r="K9" s="187">
        <f>SUM(D9:J9)</f>
        <v>3570501</v>
      </c>
    </row>
    <row r="10" spans="1:14" x14ac:dyDescent="0.2">
      <c r="A10" s="278" t="s">
        <v>67</v>
      </c>
      <c r="B10" s="279"/>
      <c r="C10" s="183" t="s">
        <v>16</v>
      </c>
      <c r="D10" s="183" t="s">
        <v>68</v>
      </c>
      <c r="E10" s="89" t="s">
        <v>70</v>
      </c>
      <c r="F10" s="278" t="s">
        <v>71</v>
      </c>
      <c r="G10" s="279"/>
      <c r="H10" s="183" t="s">
        <v>16</v>
      </c>
      <c r="I10" s="183" t="s">
        <v>72</v>
      </c>
      <c r="J10" s="89" t="s">
        <v>70</v>
      </c>
      <c r="K10" s="278" t="s">
        <v>75</v>
      </c>
      <c r="L10" s="279"/>
      <c r="M10" s="183" t="s">
        <v>76</v>
      </c>
      <c r="N10" s="89" t="s">
        <v>18</v>
      </c>
    </row>
    <row r="11" spans="1:14" x14ac:dyDescent="0.2">
      <c r="A11" s="268" t="s">
        <v>12</v>
      </c>
      <c r="B11" s="269"/>
      <c r="C11" s="119">
        <f>D6</f>
        <v>3929454</v>
      </c>
      <c r="D11" s="54">
        <v>1887641.78</v>
      </c>
      <c r="E11" s="123">
        <f>D11/C11</f>
        <v>0.48038271474866484</v>
      </c>
      <c r="F11" s="268" t="s">
        <v>73</v>
      </c>
      <c r="G11" s="269"/>
      <c r="H11" s="119">
        <f>D7</f>
        <v>4165083</v>
      </c>
      <c r="I11" s="54">
        <v>1291051.57</v>
      </c>
      <c r="J11" s="123">
        <f>I11/H11</f>
        <v>0.30997019026991779</v>
      </c>
      <c r="K11" s="268" t="s">
        <v>12</v>
      </c>
      <c r="L11" s="269"/>
      <c r="M11" s="119">
        <f>D11-I11</f>
        <v>596590.21</v>
      </c>
      <c r="N11" s="121">
        <f>D5+M11</f>
        <v>1745700.21</v>
      </c>
    </row>
    <row r="12" spans="1:14" x14ac:dyDescent="0.2">
      <c r="A12" s="268" t="s">
        <v>13</v>
      </c>
      <c r="B12" s="269"/>
      <c r="C12" s="119">
        <f>E6</f>
        <v>264510</v>
      </c>
      <c r="D12" s="54">
        <v>298941.59000000003</v>
      </c>
      <c r="E12" s="123">
        <f t="shared" ref="E12:E18" si="4">D12/C12</f>
        <v>1.130171222260028</v>
      </c>
      <c r="F12" s="268" t="s">
        <v>13</v>
      </c>
      <c r="G12" s="269"/>
      <c r="H12" s="54">
        <f>E7</f>
        <v>394775</v>
      </c>
      <c r="I12" s="54">
        <v>151138.13</v>
      </c>
      <c r="J12" s="123">
        <f t="shared" ref="J12:J18" si="5">I12/H12</f>
        <v>0.38284625419542778</v>
      </c>
      <c r="K12" s="268" t="s">
        <v>13</v>
      </c>
      <c r="L12" s="269"/>
      <c r="M12" s="119">
        <f t="shared" ref="M12:M18" si="6">D12-I12</f>
        <v>147803.46000000002</v>
      </c>
      <c r="N12" s="121">
        <f>E5+M12</f>
        <v>1939589.46</v>
      </c>
    </row>
    <row r="13" spans="1:14" x14ac:dyDescent="0.2">
      <c r="A13" s="268" t="s">
        <v>14</v>
      </c>
      <c r="B13" s="269"/>
      <c r="C13" s="119">
        <f>F6</f>
        <v>442908</v>
      </c>
      <c r="D13" s="54">
        <v>300663.38</v>
      </c>
      <c r="E13" s="123">
        <f t="shared" si="4"/>
        <v>0.67883935264208373</v>
      </c>
      <c r="F13" s="268" t="s">
        <v>14</v>
      </c>
      <c r="G13" s="269"/>
      <c r="H13" s="54">
        <f>F7</f>
        <v>422964</v>
      </c>
      <c r="I13" s="54">
        <v>269246.46999999997</v>
      </c>
      <c r="J13" s="123">
        <f t="shared" si="5"/>
        <v>0.63657065376722366</v>
      </c>
      <c r="K13" s="268" t="s">
        <v>14</v>
      </c>
      <c r="L13" s="269"/>
      <c r="M13" s="119">
        <f t="shared" si="6"/>
        <v>31416.910000000033</v>
      </c>
      <c r="N13" s="121">
        <f>F5+M13</f>
        <v>259329.91000000003</v>
      </c>
    </row>
    <row r="14" spans="1:14" x14ac:dyDescent="0.2">
      <c r="A14" s="268" t="s">
        <v>3</v>
      </c>
      <c r="B14" s="269"/>
      <c r="C14" s="54">
        <f>G6</f>
        <v>185005</v>
      </c>
      <c r="D14" s="54">
        <v>178502.92</v>
      </c>
      <c r="E14" s="194">
        <f t="shared" si="4"/>
        <v>0.96485457149806764</v>
      </c>
      <c r="F14" s="268" t="s">
        <v>3</v>
      </c>
      <c r="G14" s="269"/>
      <c r="H14" s="119">
        <f>G7</f>
        <v>177435</v>
      </c>
      <c r="I14" s="54">
        <v>58569.43</v>
      </c>
      <c r="J14" s="123">
        <f t="shared" si="5"/>
        <v>0.33008949756248768</v>
      </c>
      <c r="K14" s="268" t="s">
        <v>3</v>
      </c>
      <c r="L14" s="269"/>
      <c r="M14" s="119">
        <f t="shared" si="6"/>
        <v>119933.49000000002</v>
      </c>
      <c r="N14" s="121">
        <f>G5+M14</f>
        <v>120772.49000000002</v>
      </c>
    </row>
    <row r="15" spans="1:14" x14ac:dyDescent="0.2">
      <c r="A15" s="268" t="s">
        <v>15</v>
      </c>
      <c r="B15" s="269"/>
      <c r="C15" s="54">
        <f>H6</f>
        <v>31479</v>
      </c>
      <c r="D15" s="54">
        <v>23219.279999999999</v>
      </c>
      <c r="E15" s="194">
        <f t="shared" si="4"/>
        <v>0.73761174116077377</v>
      </c>
      <c r="F15" s="268" t="s">
        <v>15</v>
      </c>
      <c r="G15" s="269"/>
      <c r="H15" s="181">
        <f>H7</f>
        <v>0</v>
      </c>
      <c r="I15" s="181">
        <v>0</v>
      </c>
      <c r="J15" s="123" t="e">
        <f t="shared" si="5"/>
        <v>#DIV/0!</v>
      </c>
      <c r="K15" s="268" t="s">
        <v>15</v>
      </c>
      <c r="L15" s="269"/>
      <c r="M15" s="119">
        <f t="shared" si="6"/>
        <v>23219.279999999999</v>
      </c>
      <c r="N15" s="121">
        <f>H5+M15</f>
        <v>502819.28</v>
      </c>
    </row>
    <row r="16" spans="1:14" x14ac:dyDescent="0.2">
      <c r="A16" s="268" t="s">
        <v>5</v>
      </c>
      <c r="B16" s="269"/>
      <c r="C16" s="54">
        <f>I6</f>
        <v>329000</v>
      </c>
      <c r="D16" s="54">
        <v>321050.17</v>
      </c>
      <c r="E16" s="194">
        <f t="shared" si="4"/>
        <v>0.97583638297872333</v>
      </c>
      <c r="F16" s="268" t="s">
        <v>5</v>
      </c>
      <c r="G16" s="269"/>
      <c r="H16" s="119">
        <f>I7</f>
        <v>317319</v>
      </c>
      <c r="I16" s="54">
        <v>159729.51999999999</v>
      </c>
      <c r="J16" s="123">
        <f t="shared" si="5"/>
        <v>0.50337206407432267</v>
      </c>
      <c r="K16" s="268" t="s">
        <v>5</v>
      </c>
      <c r="L16" s="269"/>
      <c r="M16" s="119">
        <f t="shared" si="6"/>
        <v>161320.65</v>
      </c>
      <c r="N16" s="121">
        <f>I5+M16</f>
        <v>191255.65</v>
      </c>
    </row>
    <row r="17" spans="1:14" x14ac:dyDescent="0.2">
      <c r="A17" s="268" t="s">
        <v>6</v>
      </c>
      <c r="B17" s="269"/>
      <c r="C17" s="54">
        <f>J6</f>
        <v>24209</v>
      </c>
      <c r="D17" s="54">
        <v>21877.98</v>
      </c>
      <c r="E17" s="123">
        <f t="shared" si="4"/>
        <v>0.90371266884216617</v>
      </c>
      <c r="F17" s="268" t="s">
        <v>6</v>
      </c>
      <c r="G17" s="269"/>
      <c r="H17" s="119">
        <f>J7</f>
        <v>0</v>
      </c>
      <c r="I17" s="181">
        <v>0</v>
      </c>
      <c r="J17" s="123" t="e">
        <f t="shared" si="5"/>
        <v>#DIV/0!</v>
      </c>
      <c r="K17" s="268" t="s">
        <v>6</v>
      </c>
      <c r="L17" s="269"/>
      <c r="M17" s="119">
        <f t="shared" si="6"/>
        <v>21877.98</v>
      </c>
      <c r="N17" s="121">
        <f>J5+M17</f>
        <v>184206.98</v>
      </c>
    </row>
    <row r="18" spans="1:14" ht="13.5" thickBot="1" x14ac:dyDescent="0.25">
      <c r="A18" s="273" t="s">
        <v>69</v>
      </c>
      <c r="B18" s="274"/>
      <c r="C18" s="57">
        <f>SUM(C11:C17)</f>
        <v>5206565</v>
      </c>
      <c r="D18" s="57">
        <f>SUM(D11:D17)</f>
        <v>3031897.0999999996</v>
      </c>
      <c r="E18" s="123">
        <f t="shared" si="4"/>
        <v>0.58232195314953328</v>
      </c>
      <c r="F18" s="273" t="s">
        <v>74</v>
      </c>
      <c r="G18" s="274"/>
      <c r="H18" s="57">
        <f>SUM(H11:H17)</f>
        <v>5477576</v>
      </c>
      <c r="I18" s="57">
        <f>SUM(I11:I17)</f>
        <v>1929735.12</v>
      </c>
      <c r="J18" s="123">
        <f t="shared" si="5"/>
        <v>0.35229727894236429</v>
      </c>
      <c r="K18" s="273" t="s">
        <v>35</v>
      </c>
      <c r="L18" s="274"/>
      <c r="M18" s="119">
        <f t="shared" si="6"/>
        <v>1102161.9799999995</v>
      </c>
      <c r="N18" s="124">
        <f>SUM(N11:N17)</f>
        <v>4943673.9800000014</v>
      </c>
    </row>
    <row r="19" spans="1:14" ht="15" customHeight="1" x14ac:dyDescent="0.2">
      <c r="A19" s="278" t="s">
        <v>79</v>
      </c>
      <c r="B19" s="279"/>
      <c r="C19" s="183" t="s">
        <v>20</v>
      </c>
      <c r="D19" s="183" t="s">
        <v>19</v>
      </c>
      <c r="E19" s="89"/>
      <c r="F19" s="278" t="s">
        <v>80</v>
      </c>
      <c r="G19" s="279"/>
      <c r="H19" s="89"/>
      <c r="I19" s="278" t="s">
        <v>81</v>
      </c>
      <c r="J19" s="279"/>
      <c r="K19" s="89"/>
      <c r="L19" s="295" t="s">
        <v>88</v>
      </c>
      <c r="M19" s="296"/>
      <c r="N19" s="297"/>
    </row>
    <row r="20" spans="1:14" x14ac:dyDescent="0.2">
      <c r="A20" s="268" t="s">
        <v>12</v>
      </c>
      <c r="B20" s="269"/>
      <c r="C20" s="54">
        <v>344501.06</v>
      </c>
      <c r="D20" s="54">
        <v>342083.01</v>
      </c>
      <c r="E20" s="56">
        <f>C20-D20</f>
        <v>2418.0499999999884</v>
      </c>
      <c r="F20" s="268" t="s">
        <v>22</v>
      </c>
      <c r="G20" s="269"/>
      <c r="H20" s="161">
        <v>1.2500000000000001E-2</v>
      </c>
      <c r="I20" s="268" t="s">
        <v>82</v>
      </c>
      <c r="J20" s="269"/>
      <c r="K20" s="56">
        <v>114219.7</v>
      </c>
      <c r="L20" s="188">
        <v>40725</v>
      </c>
      <c r="M20" s="97" t="s">
        <v>39</v>
      </c>
      <c r="N20" s="189">
        <f>K5</f>
        <v>3841512</v>
      </c>
    </row>
    <row r="21" spans="1:14" x14ac:dyDescent="0.2">
      <c r="A21" s="268" t="s">
        <v>13</v>
      </c>
      <c r="B21" s="269"/>
      <c r="C21" s="54">
        <v>22508.880000000001</v>
      </c>
      <c r="D21" s="54">
        <v>39244.65</v>
      </c>
      <c r="E21" s="56">
        <f t="shared" ref="E21:E27" si="7">C21-D21</f>
        <v>-16735.77</v>
      </c>
      <c r="F21" s="268" t="s">
        <v>23</v>
      </c>
      <c r="G21" s="269"/>
      <c r="H21" s="56">
        <v>4803.83</v>
      </c>
      <c r="I21" s="268" t="s">
        <v>22</v>
      </c>
      <c r="J21" s="269"/>
      <c r="K21" s="111">
        <v>0.01</v>
      </c>
      <c r="L21" s="190" t="s">
        <v>119</v>
      </c>
      <c r="M21" s="97" t="s">
        <v>39</v>
      </c>
      <c r="N21" s="189">
        <f>M18</f>
        <v>1102161.9799999995</v>
      </c>
    </row>
    <row r="22" spans="1:14" ht="13.5" thickBot="1" x14ac:dyDescent="0.25">
      <c r="A22" s="268" t="s">
        <v>14</v>
      </c>
      <c r="B22" s="269"/>
      <c r="C22" s="54">
        <v>7298.88</v>
      </c>
      <c r="D22" s="54">
        <v>35652.35</v>
      </c>
      <c r="E22" s="56">
        <f t="shared" si="7"/>
        <v>-28353.469999999998</v>
      </c>
      <c r="F22" s="273" t="s">
        <v>24</v>
      </c>
      <c r="G22" s="274"/>
      <c r="H22" s="60">
        <v>46095.42</v>
      </c>
      <c r="I22" s="268" t="s">
        <v>83</v>
      </c>
      <c r="J22" s="269"/>
      <c r="K22" s="66">
        <v>96.93</v>
      </c>
      <c r="L22" s="190" t="s">
        <v>85</v>
      </c>
      <c r="M22" s="97" t="s">
        <v>39</v>
      </c>
      <c r="N22" s="189">
        <f>N20+N21</f>
        <v>4943673.9799999995</v>
      </c>
    </row>
    <row r="23" spans="1:14" ht="13.5" thickBot="1" x14ac:dyDescent="0.25">
      <c r="A23" s="268" t="s">
        <v>3</v>
      </c>
      <c r="B23" s="269"/>
      <c r="C23" s="54">
        <v>14729.95</v>
      </c>
      <c r="D23" s="54">
        <v>15744.23</v>
      </c>
      <c r="E23" s="56">
        <f t="shared" si="7"/>
        <v>-1014.2799999999988</v>
      </c>
      <c r="I23" s="273" t="s">
        <v>32</v>
      </c>
      <c r="J23" s="274"/>
      <c r="K23" s="60">
        <v>114316.63</v>
      </c>
      <c r="L23" s="191"/>
      <c r="M23" s="192"/>
      <c r="N23" s="193"/>
    </row>
    <row r="24" spans="1:14" x14ac:dyDescent="0.2">
      <c r="A24" s="268" t="s">
        <v>15</v>
      </c>
      <c r="B24" s="269"/>
      <c r="C24" s="54">
        <v>2246.71</v>
      </c>
      <c r="D24" s="181">
        <v>0</v>
      </c>
      <c r="E24" s="56">
        <f t="shared" si="7"/>
        <v>2246.71</v>
      </c>
    </row>
    <row r="25" spans="1:14" x14ac:dyDescent="0.2">
      <c r="A25" s="288" t="s">
        <v>5</v>
      </c>
      <c r="B25" s="289"/>
      <c r="C25" s="119">
        <v>26781.040000000001</v>
      </c>
      <c r="D25" s="119">
        <v>82402.259999999995</v>
      </c>
      <c r="E25" s="122">
        <f t="shared" si="7"/>
        <v>-55621.219999999994</v>
      </c>
      <c r="G25" s="181"/>
      <c r="H25" s="181"/>
      <c r="I25" s="181"/>
      <c r="J25" s="181"/>
      <c r="K25" s="181"/>
      <c r="L25" s="181"/>
      <c r="M25" s="181"/>
      <c r="N25" s="181"/>
    </row>
    <row r="26" spans="1:14" x14ac:dyDescent="0.2">
      <c r="A26" s="268" t="s">
        <v>6</v>
      </c>
      <c r="B26" s="269"/>
      <c r="C26" s="54">
        <v>1933.4</v>
      </c>
      <c r="D26" s="181">
        <v>0</v>
      </c>
      <c r="E26" s="56">
        <f t="shared" si="7"/>
        <v>1933.4</v>
      </c>
      <c r="G26" s="181"/>
      <c r="H26" s="181"/>
      <c r="I26" s="181"/>
      <c r="J26" s="181"/>
      <c r="K26" s="181"/>
      <c r="L26" s="181"/>
      <c r="M26" s="181"/>
      <c r="N26" s="181"/>
    </row>
    <row r="27" spans="1:14" ht="13.5" thickBot="1" x14ac:dyDescent="0.25">
      <c r="A27" s="273" t="s">
        <v>18</v>
      </c>
      <c r="B27" s="274"/>
      <c r="C27" s="120">
        <f>SUM(C20:C26)</f>
        <v>419999.92000000004</v>
      </c>
      <c r="D27" s="57">
        <f>SUM(D20:D26)</f>
        <v>515126.5</v>
      </c>
      <c r="E27" s="60">
        <f t="shared" si="7"/>
        <v>-95126.579999999958</v>
      </c>
      <c r="G27" s="181"/>
      <c r="H27" s="54"/>
      <c r="I27" s="181"/>
      <c r="J27" s="181"/>
      <c r="K27" s="181"/>
      <c r="L27" s="181"/>
      <c r="M27" s="181"/>
      <c r="N27" s="181"/>
    </row>
    <row r="28" spans="1:14" ht="12.75" customHeight="1" x14ac:dyDescent="0.2">
      <c r="G28" s="181"/>
      <c r="H28" s="181"/>
      <c r="I28" s="181"/>
      <c r="J28" s="169"/>
      <c r="K28" s="181"/>
      <c r="L28" s="181"/>
      <c r="M28" s="181"/>
      <c r="N28" s="181"/>
    </row>
  </sheetData>
  <mergeCells count="55">
    <mergeCell ref="K10:L10"/>
    <mergeCell ref="A1:D1"/>
    <mergeCell ref="A2:C2"/>
    <mergeCell ref="A3:C3"/>
    <mergeCell ref="A4:C4"/>
    <mergeCell ref="A5:C5"/>
    <mergeCell ref="A6:C6"/>
    <mergeCell ref="A7:C7"/>
    <mergeCell ref="A8:C8"/>
    <mergeCell ref="A9:C9"/>
    <mergeCell ref="A10:B10"/>
    <mergeCell ref="F10:G10"/>
    <mergeCell ref="A11:B11"/>
    <mergeCell ref="F11:G11"/>
    <mergeCell ref="K11:L11"/>
    <mergeCell ref="A12:B12"/>
    <mergeCell ref="F12:G12"/>
    <mergeCell ref="K12:L12"/>
    <mergeCell ref="A13:B13"/>
    <mergeCell ref="F13:G13"/>
    <mergeCell ref="K13:L13"/>
    <mergeCell ref="A14:B14"/>
    <mergeCell ref="F14:G14"/>
    <mergeCell ref="K14:L14"/>
    <mergeCell ref="A15:B15"/>
    <mergeCell ref="F15:G15"/>
    <mergeCell ref="K15:L15"/>
    <mergeCell ref="A16:B16"/>
    <mergeCell ref="F16:G16"/>
    <mergeCell ref="K16:L16"/>
    <mergeCell ref="A17:B17"/>
    <mergeCell ref="F17:G17"/>
    <mergeCell ref="K17:L17"/>
    <mergeCell ref="A18:B18"/>
    <mergeCell ref="F18:G18"/>
    <mergeCell ref="K18:L18"/>
    <mergeCell ref="A19:B19"/>
    <mergeCell ref="F19:G19"/>
    <mergeCell ref="I19:J19"/>
    <mergeCell ref="L19:N19"/>
    <mergeCell ref="A20:B20"/>
    <mergeCell ref="F20:G20"/>
    <mergeCell ref="I20:J20"/>
    <mergeCell ref="A27:B27"/>
    <mergeCell ref="A21:B21"/>
    <mergeCell ref="F21:G21"/>
    <mergeCell ref="I21:J21"/>
    <mergeCell ref="A22:B22"/>
    <mergeCell ref="F22:G22"/>
    <mergeCell ref="I22:J22"/>
    <mergeCell ref="A23:B23"/>
    <mergeCell ref="I23:J23"/>
    <mergeCell ref="A24:B24"/>
    <mergeCell ref="A25:B25"/>
    <mergeCell ref="A26:B26"/>
  </mergeCells>
  <conditionalFormatting sqref="E11:E12 E14:E18">
    <cfRule type="cellIs" dxfId="20" priority="3" operator="lessThan">
      <formula>$N$4</formula>
    </cfRule>
  </conditionalFormatting>
  <conditionalFormatting sqref="J15 J17">
    <cfRule type="cellIs" dxfId="19" priority="2" operator="greaterThan">
      <formula>$N$4</formula>
    </cfRule>
  </conditionalFormatting>
  <conditionalFormatting sqref="M17 M15">
    <cfRule type="cellIs" dxfId="18" priority="1" operator="lessThan">
      <formula>0</formula>
    </cfRule>
  </conditionalFormatting>
  <pageMargins left="0.25" right="0.25" top="0.75" bottom="0.75" header="0.3" footer="0.3"/>
  <pageSetup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"/>
  <sheetViews>
    <sheetView topLeftCell="A12" workbookViewId="0">
      <selection activeCell="F59" sqref="F59"/>
    </sheetView>
  </sheetViews>
  <sheetFormatPr defaultRowHeight="12.75" x14ac:dyDescent="0.2"/>
  <cols>
    <col min="1" max="8" width="9.140625" style="201"/>
    <col min="9" max="10" width="9.140625" style="201" customWidth="1"/>
    <col min="11" max="11" width="10.42578125" style="201" customWidth="1"/>
    <col min="12" max="12" width="9.7109375" style="201" bestFit="1" customWidth="1"/>
    <col min="13" max="16384" width="9.140625" style="201"/>
  </cols>
  <sheetData>
    <row r="1" spans="1:14" ht="21.75" thickBot="1" x14ac:dyDescent="0.4">
      <c r="A1" s="277" t="s">
        <v>58</v>
      </c>
      <c r="B1" s="277"/>
      <c r="C1" s="277"/>
      <c r="D1" s="277"/>
      <c r="E1" s="51"/>
    </row>
    <row r="2" spans="1:14" x14ac:dyDescent="0.2">
      <c r="A2" s="278" t="s">
        <v>59</v>
      </c>
      <c r="B2" s="279"/>
      <c r="C2" s="279"/>
      <c r="D2" s="202" t="s">
        <v>0</v>
      </c>
      <c r="E2" s="202" t="s">
        <v>1</v>
      </c>
      <c r="F2" s="202" t="s">
        <v>2</v>
      </c>
      <c r="G2" s="202" t="s">
        <v>60</v>
      </c>
      <c r="H2" s="202" t="s">
        <v>4</v>
      </c>
      <c r="I2" s="202" t="s">
        <v>61</v>
      </c>
      <c r="J2" s="202" t="s">
        <v>6</v>
      </c>
      <c r="K2" s="89" t="s">
        <v>35</v>
      </c>
      <c r="M2" s="203" t="s">
        <v>76</v>
      </c>
      <c r="N2" s="204">
        <v>2012</v>
      </c>
    </row>
    <row r="3" spans="1:14" x14ac:dyDescent="0.2">
      <c r="A3" s="268" t="s">
        <v>122</v>
      </c>
      <c r="B3" s="269"/>
      <c r="C3" s="269"/>
      <c r="D3" s="54">
        <v>714416</v>
      </c>
      <c r="E3" s="54">
        <v>2057962</v>
      </c>
      <c r="F3" s="54">
        <v>503224</v>
      </c>
      <c r="G3" s="54">
        <v>107905</v>
      </c>
      <c r="H3" s="54">
        <v>421640</v>
      </c>
      <c r="I3" s="54">
        <v>58092</v>
      </c>
      <c r="J3" s="54">
        <v>119676</v>
      </c>
      <c r="K3" s="122">
        <f t="shared" ref="K3" si="0">SUM(D3:J3)</f>
        <v>3982915</v>
      </c>
      <c r="M3" s="92" t="s">
        <v>77</v>
      </c>
      <c r="N3" s="93" t="s">
        <v>99</v>
      </c>
    </row>
    <row r="4" spans="1:14" ht="13.5" thickBot="1" x14ac:dyDescent="0.25">
      <c r="A4" s="268" t="s">
        <v>121</v>
      </c>
      <c r="B4" s="269"/>
      <c r="C4" s="269"/>
      <c r="D4" s="54">
        <v>747949</v>
      </c>
      <c r="E4" s="54">
        <v>1865469</v>
      </c>
      <c r="F4" s="54">
        <v>256906</v>
      </c>
      <c r="G4" s="54">
        <v>45392</v>
      </c>
      <c r="H4" s="54">
        <v>450740</v>
      </c>
      <c r="I4" s="54">
        <v>51538</v>
      </c>
      <c r="J4" s="54">
        <v>139798</v>
      </c>
      <c r="K4" s="122">
        <f>SUM(D4:J4)</f>
        <v>3557792</v>
      </c>
      <c r="M4" s="94" t="s">
        <v>70</v>
      </c>
      <c r="N4" s="95">
        <v>0.42</v>
      </c>
    </row>
    <row r="5" spans="1:14" x14ac:dyDescent="0.2">
      <c r="A5" s="268" t="s">
        <v>120</v>
      </c>
      <c r="B5" s="269"/>
      <c r="C5" s="269"/>
      <c r="D5" s="54">
        <v>1149110</v>
      </c>
      <c r="E5" s="54">
        <v>1791786</v>
      </c>
      <c r="F5" s="54">
        <v>227913</v>
      </c>
      <c r="G5" s="54">
        <v>839</v>
      </c>
      <c r="H5" s="54">
        <v>479600</v>
      </c>
      <c r="I5" s="54">
        <v>29935</v>
      </c>
      <c r="J5" s="54">
        <v>162329</v>
      </c>
      <c r="K5" s="122">
        <f>SUM(D5:J5)</f>
        <v>3841512</v>
      </c>
      <c r="M5" s="97"/>
      <c r="N5" s="98"/>
    </row>
    <row r="6" spans="1:14" x14ac:dyDescent="0.2">
      <c r="A6" s="288" t="s">
        <v>114</v>
      </c>
      <c r="B6" s="289"/>
      <c r="C6" s="289"/>
      <c r="D6" s="119">
        <v>3929454</v>
      </c>
      <c r="E6" s="119">
        <v>264510</v>
      </c>
      <c r="F6" s="119">
        <v>442908</v>
      </c>
      <c r="G6" s="119">
        <v>185005</v>
      </c>
      <c r="H6" s="119">
        <v>31479</v>
      </c>
      <c r="I6" s="119">
        <v>329000</v>
      </c>
      <c r="J6" s="119">
        <v>24209</v>
      </c>
      <c r="K6" s="122">
        <f>SUM(D6:J6)</f>
        <v>5206565</v>
      </c>
    </row>
    <row r="7" spans="1:14" x14ac:dyDescent="0.2">
      <c r="A7" s="288" t="s">
        <v>115</v>
      </c>
      <c r="B7" s="289"/>
      <c r="C7" s="289"/>
      <c r="D7" s="119">
        <v>4165083</v>
      </c>
      <c r="E7" s="119">
        <v>394775</v>
      </c>
      <c r="F7" s="119">
        <v>422964</v>
      </c>
      <c r="G7" s="119">
        <v>177435</v>
      </c>
      <c r="H7" s="205">
        <v>0</v>
      </c>
      <c r="I7" s="119">
        <v>317319</v>
      </c>
      <c r="J7" s="119">
        <v>0</v>
      </c>
      <c r="K7" s="122">
        <f>SUM(D7:J7)</f>
        <v>5477576</v>
      </c>
    </row>
    <row r="8" spans="1:14" ht="13.5" thickBot="1" x14ac:dyDescent="0.25">
      <c r="A8" s="268" t="s">
        <v>62</v>
      </c>
      <c r="B8" s="269"/>
      <c r="C8" s="269"/>
      <c r="D8" s="54">
        <f t="shared" ref="D8:J8" si="1">D6-D7</f>
        <v>-235629</v>
      </c>
      <c r="E8" s="54">
        <f t="shared" si="1"/>
        <v>-130265</v>
      </c>
      <c r="F8" s="54">
        <f t="shared" si="1"/>
        <v>19944</v>
      </c>
      <c r="G8" s="54">
        <f t="shared" si="1"/>
        <v>7570</v>
      </c>
      <c r="H8" s="54">
        <f t="shared" si="1"/>
        <v>31479</v>
      </c>
      <c r="I8" s="54">
        <f t="shared" si="1"/>
        <v>11681</v>
      </c>
      <c r="J8" s="54">
        <f t="shared" si="1"/>
        <v>24209</v>
      </c>
      <c r="K8" s="122">
        <f t="shared" ref="K8" si="2">SUM(D8:J8)</f>
        <v>-271011</v>
      </c>
    </row>
    <row r="9" spans="1:14" ht="13.5" thickBot="1" x14ac:dyDescent="0.25">
      <c r="A9" s="273" t="s">
        <v>86</v>
      </c>
      <c r="B9" s="274"/>
      <c r="C9" s="274"/>
      <c r="D9" s="57">
        <f t="shared" ref="D9:J9" si="3">D5+D8</f>
        <v>913481</v>
      </c>
      <c r="E9" s="57">
        <f t="shared" si="3"/>
        <v>1661521</v>
      </c>
      <c r="F9" s="57">
        <f t="shared" si="3"/>
        <v>247857</v>
      </c>
      <c r="G9" s="57">
        <f t="shared" si="3"/>
        <v>8409</v>
      </c>
      <c r="H9" s="57">
        <f t="shared" si="3"/>
        <v>511079</v>
      </c>
      <c r="I9" s="57">
        <f t="shared" si="3"/>
        <v>41616</v>
      </c>
      <c r="J9" s="57">
        <f t="shared" si="3"/>
        <v>186538</v>
      </c>
      <c r="K9" s="187">
        <f>SUM(D9:J9)</f>
        <v>3570501</v>
      </c>
    </row>
    <row r="10" spans="1:14" x14ac:dyDescent="0.2">
      <c r="A10" s="278" t="s">
        <v>67</v>
      </c>
      <c r="B10" s="279"/>
      <c r="C10" s="202" t="s">
        <v>16</v>
      </c>
      <c r="D10" s="202" t="s">
        <v>68</v>
      </c>
      <c r="E10" s="89" t="s">
        <v>70</v>
      </c>
      <c r="F10" s="278" t="s">
        <v>71</v>
      </c>
      <c r="G10" s="279"/>
      <c r="H10" s="202" t="s">
        <v>16</v>
      </c>
      <c r="I10" s="202" t="s">
        <v>72</v>
      </c>
      <c r="J10" s="89" t="s">
        <v>70</v>
      </c>
      <c r="K10" s="278" t="s">
        <v>75</v>
      </c>
      <c r="L10" s="279"/>
      <c r="M10" s="202" t="s">
        <v>76</v>
      </c>
      <c r="N10" s="89" t="s">
        <v>18</v>
      </c>
    </row>
    <row r="11" spans="1:14" x14ac:dyDescent="0.2">
      <c r="A11" s="268" t="s">
        <v>12</v>
      </c>
      <c r="B11" s="269"/>
      <c r="C11" s="119">
        <f>D6</f>
        <v>3929454</v>
      </c>
      <c r="D11" s="54">
        <v>2141991.5099999998</v>
      </c>
      <c r="E11" s="123">
        <f>D11/C11</f>
        <v>0.54511174071512225</v>
      </c>
      <c r="F11" s="268" t="s">
        <v>73</v>
      </c>
      <c r="G11" s="269"/>
      <c r="H11" s="119">
        <f>D7</f>
        <v>4165083</v>
      </c>
      <c r="I11" s="54">
        <v>1629397.53</v>
      </c>
      <c r="J11" s="123">
        <f>I11/H11</f>
        <v>0.39120409605282774</v>
      </c>
      <c r="K11" s="268" t="s">
        <v>12</v>
      </c>
      <c r="L11" s="269"/>
      <c r="M11" s="119">
        <f>D11-I11</f>
        <v>512593.97999999975</v>
      </c>
      <c r="N11" s="121">
        <f>D5+M11</f>
        <v>1661703.9799999997</v>
      </c>
    </row>
    <row r="12" spans="1:14" x14ac:dyDescent="0.2">
      <c r="A12" s="268" t="s">
        <v>13</v>
      </c>
      <c r="B12" s="269"/>
      <c r="C12" s="119">
        <f>E6</f>
        <v>264510</v>
      </c>
      <c r="D12" s="54">
        <v>302337.43</v>
      </c>
      <c r="E12" s="123">
        <f t="shared" ref="E12:E18" si="4">D12/C12</f>
        <v>1.143009451438509</v>
      </c>
      <c r="F12" s="268" t="s">
        <v>13</v>
      </c>
      <c r="G12" s="269"/>
      <c r="H12" s="54">
        <f>E7</f>
        <v>394775</v>
      </c>
      <c r="I12" s="54">
        <v>176176.25</v>
      </c>
      <c r="J12" s="123">
        <f t="shared" ref="J12:J18" si="5">I12/H12</f>
        <v>0.44627002723070103</v>
      </c>
      <c r="K12" s="268" t="s">
        <v>13</v>
      </c>
      <c r="L12" s="269"/>
      <c r="M12" s="119">
        <f t="shared" ref="M12:M18" si="6">D12-I12</f>
        <v>126161.18</v>
      </c>
      <c r="N12" s="121">
        <f>E5+M12</f>
        <v>1917947.18</v>
      </c>
    </row>
    <row r="13" spans="1:14" x14ac:dyDescent="0.2">
      <c r="A13" s="268" t="s">
        <v>14</v>
      </c>
      <c r="B13" s="269"/>
      <c r="C13" s="119">
        <f>F6</f>
        <v>442908</v>
      </c>
      <c r="D13" s="54">
        <v>302638.14</v>
      </c>
      <c r="E13" s="123">
        <f t="shared" si="4"/>
        <v>0.68329797610338949</v>
      </c>
      <c r="F13" s="268" t="s">
        <v>14</v>
      </c>
      <c r="G13" s="269"/>
      <c r="H13" s="54">
        <f>F7</f>
        <v>422964</v>
      </c>
      <c r="I13" s="54">
        <v>308176.96999999997</v>
      </c>
      <c r="J13" s="123">
        <f t="shared" si="5"/>
        <v>0.72861276609829673</v>
      </c>
      <c r="K13" s="268" t="s">
        <v>14</v>
      </c>
      <c r="L13" s="269"/>
      <c r="M13" s="119">
        <f t="shared" si="6"/>
        <v>-5538.8299999999581</v>
      </c>
      <c r="N13" s="121">
        <f>F5+M13</f>
        <v>222374.17000000004</v>
      </c>
    </row>
    <row r="14" spans="1:14" x14ac:dyDescent="0.2">
      <c r="A14" s="268" t="s">
        <v>3</v>
      </c>
      <c r="B14" s="269"/>
      <c r="C14" s="54">
        <f>G6</f>
        <v>185005</v>
      </c>
      <c r="D14" s="54">
        <v>180294.64</v>
      </c>
      <c r="E14" s="194">
        <f t="shared" si="4"/>
        <v>0.97453928272208867</v>
      </c>
      <c r="F14" s="268" t="s">
        <v>3</v>
      </c>
      <c r="G14" s="269"/>
      <c r="H14" s="119">
        <f>G7</f>
        <v>177435</v>
      </c>
      <c r="I14" s="54">
        <v>74467.22</v>
      </c>
      <c r="J14" s="123">
        <f t="shared" si="5"/>
        <v>0.41968732211795867</v>
      </c>
      <c r="K14" s="268" t="s">
        <v>3</v>
      </c>
      <c r="L14" s="269"/>
      <c r="M14" s="119">
        <f t="shared" si="6"/>
        <v>105827.42000000001</v>
      </c>
      <c r="N14" s="121">
        <f>G5+M14</f>
        <v>106666.42000000001</v>
      </c>
    </row>
    <row r="15" spans="1:14" x14ac:dyDescent="0.2">
      <c r="A15" s="268" t="s">
        <v>15</v>
      </c>
      <c r="B15" s="269"/>
      <c r="C15" s="54">
        <f>H6</f>
        <v>31479</v>
      </c>
      <c r="D15" s="54">
        <v>23433.11</v>
      </c>
      <c r="E15" s="194">
        <f t="shared" si="4"/>
        <v>0.74440452365068777</v>
      </c>
      <c r="F15" s="268" t="s">
        <v>15</v>
      </c>
      <c r="G15" s="269"/>
      <c r="H15" s="200">
        <f>H7</f>
        <v>0</v>
      </c>
      <c r="I15" s="200">
        <v>0</v>
      </c>
      <c r="J15" s="123" t="e">
        <f t="shared" si="5"/>
        <v>#DIV/0!</v>
      </c>
      <c r="K15" s="268" t="s">
        <v>15</v>
      </c>
      <c r="L15" s="269"/>
      <c r="M15" s="119">
        <f t="shared" si="6"/>
        <v>23433.11</v>
      </c>
      <c r="N15" s="121">
        <f>H5+M15</f>
        <v>503033.11</v>
      </c>
    </row>
    <row r="16" spans="1:14" x14ac:dyDescent="0.2">
      <c r="A16" s="268" t="s">
        <v>5</v>
      </c>
      <c r="B16" s="269"/>
      <c r="C16" s="54">
        <f>I6</f>
        <v>329000</v>
      </c>
      <c r="D16" s="54">
        <v>324285.09999999998</v>
      </c>
      <c r="E16" s="194">
        <f t="shared" si="4"/>
        <v>0.98566899696048627</v>
      </c>
      <c r="F16" s="268" t="s">
        <v>5</v>
      </c>
      <c r="G16" s="269"/>
      <c r="H16" s="119">
        <f>I7</f>
        <v>317319</v>
      </c>
      <c r="I16" s="54">
        <v>177249.15</v>
      </c>
      <c r="J16" s="123">
        <f t="shared" si="5"/>
        <v>0.55858347593431212</v>
      </c>
      <c r="K16" s="268" t="s">
        <v>5</v>
      </c>
      <c r="L16" s="269"/>
      <c r="M16" s="119">
        <f t="shared" si="6"/>
        <v>147035.94999999998</v>
      </c>
      <c r="N16" s="121">
        <f>I5+M16</f>
        <v>176970.94999999998</v>
      </c>
    </row>
    <row r="17" spans="1:14" x14ac:dyDescent="0.2">
      <c r="A17" s="268" t="s">
        <v>6</v>
      </c>
      <c r="B17" s="269"/>
      <c r="C17" s="54">
        <f>J6</f>
        <v>24209</v>
      </c>
      <c r="D17" s="54">
        <v>22091.81</v>
      </c>
      <c r="E17" s="123">
        <f t="shared" si="4"/>
        <v>0.91254533437977614</v>
      </c>
      <c r="F17" s="268" t="s">
        <v>6</v>
      </c>
      <c r="G17" s="269"/>
      <c r="H17" s="119">
        <f>J7</f>
        <v>0</v>
      </c>
      <c r="I17" s="200">
        <v>0</v>
      </c>
      <c r="J17" s="123" t="e">
        <f t="shared" si="5"/>
        <v>#DIV/0!</v>
      </c>
      <c r="K17" s="268" t="s">
        <v>6</v>
      </c>
      <c r="L17" s="269"/>
      <c r="M17" s="119">
        <f t="shared" si="6"/>
        <v>22091.81</v>
      </c>
      <c r="N17" s="121">
        <f>J5+M17</f>
        <v>184420.81</v>
      </c>
    </row>
    <row r="18" spans="1:14" ht="13.5" thickBot="1" x14ac:dyDescent="0.25">
      <c r="A18" s="273" t="s">
        <v>69</v>
      </c>
      <c r="B18" s="274"/>
      <c r="C18" s="57">
        <f>SUM(C11:C17)</f>
        <v>5206565</v>
      </c>
      <c r="D18" s="57">
        <f>SUM(D11:D17)</f>
        <v>3297071.74</v>
      </c>
      <c r="E18" s="123">
        <f t="shared" si="4"/>
        <v>0.63325277606252883</v>
      </c>
      <c r="F18" s="273" t="s">
        <v>74</v>
      </c>
      <c r="G18" s="274"/>
      <c r="H18" s="57">
        <f>SUM(H11:H17)</f>
        <v>5477576</v>
      </c>
      <c r="I18" s="57">
        <f>SUM(I11:I17)</f>
        <v>2365467.12</v>
      </c>
      <c r="J18" s="123">
        <f t="shared" si="5"/>
        <v>0.43184560469813654</v>
      </c>
      <c r="K18" s="273" t="s">
        <v>35</v>
      </c>
      <c r="L18" s="274"/>
      <c r="M18" s="119">
        <f t="shared" si="6"/>
        <v>931604.62000000011</v>
      </c>
      <c r="N18" s="124">
        <f>SUM(N11:N17)</f>
        <v>4773116.6199999992</v>
      </c>
    </row>
    <row r="19" spans="1:14" ht="15" customHeight="1" x14ac:dyDescent="0.2">
      <c r="A19" s="278" t="s">
        <v>79</v>
      </c>
      <c r="B19" s="279"/>
      <c r="C19" s="202" t="s">
        <v>20</v>
      </c>
      <c r="D19" s="202" t="s">
        <v>19</v>
      </c>
      <c r="E19" s="89"/>
      <c r="F19" s="278" t="s">
        <v>80</v>
      </c>
      <c r="G19" s="279"/>
      <c r="H19" s="89"/>
      <c r="I19" s="278" t="s">
        <v>81</v>
      </c>
      <c r="J19" s="279"/>
      <c r="K19" s="89"/>
      <c r="L19" s="295" t="s">
        <v>88</v>
      </c>
      <c r="M19" s="296"/>
      <c r="N19" s="297"/>
    </row>
    <row r="20" spans="1:14" x14ac:dyDescent="0.2">
      <c r="A20" s="268" t="s">
        <v>12</v>
      </c>
      <c r="B20" s="269"/>
      <c r="C20" s="54">
        <v>254349.73</v>
      </c>
      <c r="D20" s="54">
        <v>339820.07</v>
      </c>
      <c r="E20" s="56">
        <f>C20-D20</f>
        <v>-85470.34</v>
      </c>
      <c r="F20" s="268" t="s">
        <v>22</v>
      </c>
      <c r="G20" s="269"/>
      <c r="H20" s="161">
        <v>1.2500000000000001E-2</v>
      </c>
      <c r="I20" s="268" t="s">
        <v>82</v>
      </c>
      <c r="J20" s="269"/>
      <c r="K20" s="56">
        <v>114219.7</v>
      </c>
      <c r="L20" s="188">
        <v>40725</v>
      </c>
      <c r="M20" s="97" t="s">
        <v>39</v>
      </c>
      <c r="N20" s="189">
        <f>K5</f>
        <v>3841512</v>
      </c>
    </row>
    <row r="21" spans="1:14" x14ac:dyDescent="0.2">
      <c r="A21" s="268" t="s">
        <v>13</v>
      </c>
      <c r="B21" s="269"/>
      <c r="C21" s="54">
        <v>3395.84</v>
      </c>
      <c r="D21" s="54">
        <v>25038.12</v>
      </c>
      <c r="E21" s="56">
        <f t="shared" ref="E21:E27" si="7">C21-D21</f>
        <v>-21642.28</v>
      </c>
      <c r="F21" s="268" t="s">
        <v>23</v>
      </c>
      <c r="G21" s="269"/>
      <c r="H21" s="56">
        <v>4843</v>
      </c>
      <c r="I21" s="268" t="s">
        <v>22</v>
      </c>
      <c r="J21" s="269"/>
      <c r="K21" s="111">
        <v>0.01</v>
      </c>
      <c r="L21" s="190" t="s">
        <v>119</v>
      </c>
      <c r="M21" s="97" t="s">
        <v>39</v>
      </c>
      <c r="N21" s="189">
        <f>M18</f>
        <v>931604.62000000011</v>
      </c>
    </row>
    <row r="22" spans="1:14" ht="13.5" thickBot="1" x14ac:dyDescent="0.25">
      <c r="A22" s="268" t="s">
        <v>14</v>
      </c>
      <c r="B22" s="269"/>
      <c r="C22" s="54">
        <v>1974.76</v>
      </c>
      <c r="D22" s="54">
        <v>38930.5</v>
      </c>
      <c r="E22" s="56">
        <f t="shared" si="7"/>
        <v>-36955.74</v>
      </c>
      <c r="F22" s="273" t="s">
        <v>24</v>
      </c>
      <c r="G22" s="274"/>
      <c r="H22" s="60">
        <v>50938</v>
      </c>
      <c r="I22" s="268" t="s">
        <v>83</v>
      </c>
      <c r="J22" s="269"/>
      <c r="K22" s="66">
        <v>96.93</v>
      </c>
      <c r="L22" s="190" t="s">
        <v>85</v>
      </c>
      <c r="M22" s="97" t="s">
        <v>39</v>
      </c>
      <c r="N22" s="189">
        <f>N20+N21</f>
        <v>4773116.62</v>
      </c>
    </row>
    <row r="23" spans="1:14" ht="13.5" thickBot="1" x14ac:dyDescent="0.25">
      <c r="A23" s="268" t="s">
        <v>3</v>
      </c>
      <c r="B23" s="269"/>
      <c r="C23" s="54">
        <v>1791.72</v>
      </c>
      <c r="D23" s="54">
        <v>15897.79</v>
      </c>
      <c r="E23" s="56">
        <f t="shared" si="7"/>
        <v>-14106.070000000002</v>
      </c>
      <c r="I23" s="273" t="s">
        <v>32</v>
      </c>
      <c r="J23" s="274"/>
      <c r="K23" s="60">
        <v>114316.63</v>
      </c>
      <c r="L23" s="191"/>
      <c r="M23" s="192"/>
      <c r="N23" s="193"/>
    </row>
    <row r="24" spans="1:14" x14ac:dyDescent="0.2">
      <c r="A24" s="268" t="s">
        <v>15</v>
      </c>
      <c r="B24" s="269"/>
      <c r="C24" s="54">
        <v>213.83</v>
      </c>
      <c r="D24" s="200">
        <v>0</v>
      </c>
      <c r="E24" s="56">
        <f t="shared" si="7"/>
        <v>213.83</v>
      </c>
    </row>
    <row r="25" spans="1:14" x14ac:dyDescent="0.2">
      <c r="A25" s="288" t="s">
        <v>5</v>
      </c>
      <c r="B25" s="289"/>
      <c r="C25" s="119">
        <v>3234.93</v>
      </c>
      <c r="D25" s="119">
        <v>16785.560000000001</v>
      </c>
      <c r="E25" s="122">
        <f t="shared" si="7"/>
        <v>-13550.630000000001</v>
      </c>
      <c r="G25" s="200"/>
      <c r="H25" s="200"/>
      <c r="I25" s="200"/>
      <c r="J25" s="200"/>
      <c r="K25" s="200"/>
      <c r="L25" s="200"/>
      <c r="M25" s="200"/>
      <c r="N25" s="200"/>
    </row>
    <row r="26" spans="1:14" x14ac:dyDescent="0.2">
      <c r="A26" s="268" t="s">
        <v>6</v>
      </c>
      <c r="B26" s="269"/>
      <c r="C26" s="54">
        <v>213.83</v>
      </c>
      <c r="D26" s="200">
        <v>0</v>
      </c>
      <c r="E26" s="56">
        <f t="shared" si="7"/>
        <v>213.83</v>
      </c>
      <c r="G26" s="200"/>
      <c r="H26" s="200"/>
      <c r="I26" s="200"/>
      <c r="J26" s="200"/>
      <c r="K26" s="200"/>
      <c r="L26" s="200"/>
      <c r="M26" s="200"/>
      <c r="N26" s="200"/>
    </row>
    <row r="27" spans="1:14" ht="13.5" thickBot="1" x14ac:dyDescent="0.25">
      <c r="A27" s="273" t="s">
        <v>18</v>
      </c>
      <c r="B27" s="274"/>
      <c r="C27" s="120">
        <f>SUM(C20:C26)</f>
        <v>265174.64</v>
      </c>
      <c r="D27" s="57">
        <f>SUM(D20:D26)</f>
        <v>436472.04</v>
      </c>
      <c r="E27" s="60">
        <f t="shared" si="7"/>
        <v>-171297.39999999997</v>
      </c>
      <c r="G27" s="200"/>
      <c r="H27" s="54"/>
      <c r="I27" s="200"/>
      <c r="J27" s="200"/>
      <c r="K27" s="200"/>
      <c r="L27" s="200"/>
      <c r="M27" s="200"/>
      <c r="N27" s="200"/>
    </row>
    <row r="28" spans="1:14" ht="12.75" customHeight="1" x14ac:dyDescent="0.2">
      <c r="G28" s="200"/>
      <c r="H28" s="200"/>
      <c r="I28" s="200"/>
      <c r="J28" s="169"/>
      <c r="K28" s="200"/>
      <c r="L28" s="200"/>
      <c r="M28" s="200"/>
      <c r="N28" s="200"/>
    </row>
  </sheetData>
  <mergeCells count="55">
    <mergeCell ref="K10:L10"/>
    <mergeCell ref="A1:D1"/>
    <mergeCell ref="A2:C2"/>
    <mergeCell ref="A3:C3"/>
    <mergeCell ref="A4:C4"/>
    <mergeCell ref="A5:C5"/>
    <mergeCell ref="A6:C6"/>
    <mergeCell ref="A7:C7"/>
    <mergeCell ref="A8:C8"/>
    <mergeCell ref="A9:C9"/>
    <mergeCell ref="A10:B10"/>
    <mergeCell ref="F10:G10"/>
    <mergeCell ref="A11:B11"/>
    <mergeCell ref="F11:G11"/>
    <mergeCell ref="K11:L11"/>
    <mergeCell ref="A12:B12"/>
    <mergeCell ref="F12:G12"/>
    <mergeCell ref="K12:L12"/>
    <mergeCell ref="A13:B13"/>
    <mergeCell ref="F13:G13"/>
    <mergeCell ref="K13:L13"/>
    <mergeCell ref="A14:B14"/>
    <mergeCell ref="F14:G14"/>
    <mergeCell ref="K14:L14"/>
    <mergeCell ref="A15:B15"/>
    <mergeCell ref="F15:G15"/>
    <mergeCell ref="K15:L15"/>
    <mergeCell ref="A16:B16"/>
    <mergeCell ref="F16:G16"/>
    <mergeCell ref="K16:L16"/>
    <mergeCell ref="A17:B17"/>
    <mergeCell ref="F17:G17"/>
    <mergeCell ref="K17:L17"/>
    <mergeCell ref="A18:B18"/>
    <mergeCell ref="F18:G18"/>
    <mergeCell ref="K18:L18"/>
    <mergeCell ref="A19:B19"/>
    <mergeCell ref="F19:G19"/>
    <mergeCell ref="I19:J19"/>
    <mergeCell ref="L19:N19"/>
    <mergeCell ref="A20:B20"/>
    <mergeCell ref="F20:G20"/>
    <mergeCell ref="I20:J20"/>
    <mergeCell ref="A27:B27"/>
    <mergeCell ref="A21:B21"/>
    <mergeCell ref="F21:G21"/>
    <mergeCell ref="I21:J21"/>
    <mergeCell ref="A22:B22"/>
    <mergeCell ref="F22:G22"/>
    <mergeCell ref="I22:J22"/>
    <mergeCell ref="A23:B23"/>
    <mergeCell ref="I23:J23"/>
    <mergeCell ref="A24:B24"/>
    <mergeCell ref="A25:B25"/>
    <mergeCell ref="A26:B26"/>
  </mergeCells>
  <conditionalFormatting sqref="E11:E12 E14:E18">
    <cfRule type="cellIs" dxfId="17" priority="3" operator="lessThan">
      <formula>$N$4</formula>
    </cfRule>
  </conditionalFormatting>
  <conditionalFormatting sqref="J15 J17">
    <cfRule type="cellIs" dxfId="16" priority="2" operator="greaterThan">
      <formula>$N$4</formula>
    </cfRule>
  </conditionalFormatting>
  <conditionalFormatting sqref="M17 M15">
    <cfRule type="cellIs" dxfId="15" priority="1" operator="lessThan">
      <formula>0</formula>
    </cfRule>
  </conditionalFormatting>
  <pageMargins left="0.25" right="0.25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F31" sqref="F31"/>
    </sheetView>
  </sheetViews>
  <sheetFormatPr defaultRowHeight="15" x14ac:dyDescent="0.25"/>
  <cols>
    <col min="1" max="1" width="31.42578125" style="7" customWidth="1"/>
    <col min="2" max="2" width="11.5703125" style="7" bestFit="1" customWidth="1"/>
    <col min="3" max="3" width="9.140625" style="7"/>
    <col min="4" max="4" width="9.140625" style="7" customWidth="1"/>
    <col min="5" max="5" width="9.140625" style="7"/>
    <col min="6" max="6" width="9.140625" style="7" customWidth="1"/>
    <col min="7" max="7" width="9.140625" style="7"/>
    <col min="8" max="8" width="11.5703125" style="7" bestFit="1" customWidth="1"/>
    <col min="9" max="10" width="9.5703125" style="7" bestFit="1" customWidth="1"/>
    <col min="11" max="12" width="9.140625" style="7" customWidth="1"/>
    <col min="13" max="16384" width="9.140625" style="7"/>
  </cols>
  <sheetData>
    <row r="1" spans="1:13" ht="15.75" thickBot="1" x14ac:dyDescent="0.3">
      <c r="A1" s="250" t="s">
        <v>50</v>
      </c>
      <c r="B1" s="250"/>
      <c r="C1" s="250"/>
      <c r="D1" s="250"/>
    </row>
    <row r="2" spans="1:13" x14ac:dyDescent="0.25">
      <c r="A2" s="33" t="s">
        <v>40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7" t="s">
        <v>35</v>
      </c>
      <c r="J2" s="21"/>
      <c r="K2" s="251"/>
      <c r="L2" s="251"/>
      <c r="M2" s="251"/>
    </row>
    <row r="3" spans="1:13" x14ac:dyDescent="0.25">
      <c r="A3" s="34" t="s">
        <v>7</v>
      </c>
      <c r="B3" s="8">
        <v>503125</v>
      </c>
      <c r="C3" s="8">
        <v>2021206</v>
      </c>
      <c r="D3" s="8">
        <v>108886</v>
      </c>
      <c r="E3" s="8">
        <v>133473</v>
      </c>
      <c r="F3" s="8">
        <v>392791</v>
      </c>
      <c r="G3" s="35">
        <v>0</v>
      </c>
      <c r="H3" s="8">
        <v>100708</v>
      </c>
      <c r="I3" s="9">
        <f t="shared" ref="I3:I8" si="0">SUM(B3:H3)</f>
        <v>3260189</v>
      </c>
      <c r="J3" s="3"/>
      <c r="K3" s="10"/>
      <c r="L3" s="10"/>
      <c r="M3" s="36"/>
    </row>
    <row r="4" spans="1:13" x14ac:dyDescent="0.25">
      <c r="A4" s="34" t="s">
        <v>8</v>
      </c>
      <c r="B4" s="8">
        <v>714416</v>
      </c>
      <c r="C4" s="8">
        <v>2057962</v>
      </c>
      <c r="D4" s="8">
        <v>503224</v>
      </c>
      <c r="E4" s="8">
        <v>107905</v>
      </c>
      <c r="F4" s="8">
        <v>421640</v>
      </c>
      <c r="G4" s="8">
        <v>58092</v>
      </c>
      <c r="H4" s="8">
        <v>119676</v>
      </c>
      <c r="I4" s="9">
        <f t="shared" si="0"/>
        <v>3982915</v>
      </c>
      <c r="J4" s="1"/>
      <c r="K4" s="36"/>
      <c r="L4" s="10"/>
      <c r="M4" s="36"/>
    </row>
    <row r="5" spans="1:13" x14ac:dyDescent="0.25">
      <c r="A5" s="34" t="s">
        <v>9</v>
      </c>
      <c r="B5" s="8">
        <v>3974177</v>
      </c>
      <c r="C5" s="8">
        <v>229037</v>
      </c>
      <c r="D5" s="8">
        <v>403280</v>
      </c>
      <c r="E5" s="8">
        <v>103000</v>
      </c>
      <c r="F5" s="8">
        <v>28185</v>
      </c>
      <c r="G5" s="8">
        <v>318025</v>
      </c>
      <c r="H5" s="8">
        <v>19185</v>
      </c>
      <c r="I5" s="9">
        <f t="shared" si="0"/>
        <v>5074889</v>
      </c>
      <c r="J5" s="35"/>
      <c r="K5" s="36"/>
      <c r="L5" s="10"/>
      <c r="M5" s="36"/>
    </row>
    <row r="6" spans="1:13" x14ac:dyDescent="0.25">
      <c r="A6" s="34" t="s">
        <v>10</v>
      </c>
      <c r="B6" s="8">
        <v>4182049</v>
      </c>
      <c r="C6" s="8">
        <v>391623</v>
      </c>
      <c r="D6" s="8">
        <v>402376</v>
      </c>
      <c r="E6" s="8">
        <v>155301</v>
      </c>
      <c r="F6" s="35">
        <v>0</v>
      </c>
      <c r="G6" s="8">
        <v>299532</v>
      </c>
      <c r="H6" s="8">
        <v>10000</v>
      </c>
      <c r="I6" s="9">
        <f t="shared" si="0"/>
        <v>5440881</v>
      </c>
      <c r="J6" s="35"/>
      <c r="K6" s="35"/>
      <c r="L6" s="35"/>
    </row>
    <row r="7" spans="1:13" x14ac:dyDescent="0.25">
      <c r="A7" s="34" t="s">
        <v>31</v>
      </c>
      <c r="B7" s="8">
        <v>-207872</v>
      </c>
      <c r="C7" s="8">
        <v>-162586</v>
      </c>
      <c r="D7" s="35">
        <v>904</v>
      </c>
      <c r="E7" s="8">
        <v>-52301</v>
      </c>
      <c r="F7" s="8">
        <v>28185</v>
      </c>
      <c r="G7" s="8">
        <v>18493</v>
      </c>
      <c r="H7" s="8">
        <v>9185</v>
      </c>
      <c r="I7" s="9">
        <f t="shared" si="0"/>
        <v>-365992</v>
      </c>
      <c r="J7" s="35"/>
      <c r="K7" s="35"/>
      <c r="L7" s="35"/>
    </row>
    <row r="8" spans="1:13" ht="15.75" thickBot="1" x14ac:dyDescent="0.3">
      <c r="A8" s="12" t="s">
        <v>11</v>
      </c>
      <c r="B8" s="13">
        <v>499894</v>
      </c>
      <c r="C8" s="13">
        <v>1895376</v>
      </c>
      <c r="D8" s="13">
        <v>504128</v>
      </c>
      <c r="E8" s="13">
        <v>55604</v>
      </c>
      <c r="F8" s="13">
        <v>449825</v>
      </c>
      <c r="G8" s="13">
        <v>76585</v>
      </c>
      <c r="H8" s="13">
        <v>128861</v>
      </c>
      <c r="I8" s="14">
        <f t="shared" si="0"/>
        <v>3610273</v>
      </c>
      <c r="J8" s="35"/>
      <c r="K8" s="35"/>
      <c r="L8" s="35"/>
    </row>
    <row r="9" spans="1:13" ht="15.75" thickBot="1" x14ac:dyDescent="0.3">
      <c r="A9" s="34"/>
      <c r="B9" s="8"/>
      <c r="C9" s="8"/>
      <c r="D9" s="8"/>
      <c r="E9" s="8"/>
      <c r="F9" s="8"/>
      <c r="G9" s="8"/>
      <c r="H9" s="8"/>
      <c r="I9" s="8"/>
      <c r="J9" s="35"/>
      <c r="K9" s="35"/>
      <c r="L9" s="35"/>
    </row>
    <row r="10" spans="1:13" ht="30" x14ac:dyDescent="0.25">
      <c r="A10" s="46" t="s">
        <v>56</v>
      </c>
      <c r="B10" s="16" t="s">
        <v>16</v>
      </c>
      <c r="C10" s="25" t="s">
        <v>45</v>
      </c>
      <c r="D10" s="18" t="s">
        <v>33</v>
      </c>
      <c r="F10" s="248" t="s">
        <v>57</v>
      </c>
      <c r="G10" s="249"/>
      <c r="H10" s="249"/>
      <c r="I10" s="16" t="s">
        <v>16</v>
      </c>
      <c r="J10" s="25" t="s">
        <v>44</v>
      </c>
      <c r="K10" s="18" t="s">
        <v>34</v>
      </c>
    </row>
    <row r="11" spans="1:13" x14ac:dyDescent="0.25">
      <c r="A11" s="34" t="s">
        <v>12</v>
      </c>
      <c r="B11" s="10">
        <v>3974177</v>
      </c>
      <c r="C11" s="10">
        <v>2785881</v>
      </c>
      <c r="D11" s="2">
        <f>C11/B11</f>
        <v>0.70099570300970493</v>
      </c>
      <c r="F11" s="252" t="s">
        <v>12</v>
      </c>
      <c r="G11" s="253"/>
      <c r="H11" s="253"/>
      <c r="I11" s="8">
        <v>4182049</v>
      </c>
      <c r="J11" s="8">
        <v>2616415</v>
      </c>
      <c r="K11" s="2">
        <f>J11/I11</f>
        <v>0.62562992447003851</v>
      </c>
    </row>
    <row r="12" spans="1:13" x14ac:dyDescent="0.25">
      <c r="A12" s="34" t="s">
        <v>13</v>
      </c>
      <c r="B12" s="10">
        <v>229037</v>
      </c>
      <c r="C12" s="10">
        <v>242628</v>
      </c>
      <c r="D12" s="2">
        <f t="shared" ref="D12:D18" si="1">C12/B12</f>
        <v>1.0593397573317849</v>
      </c>
      <c r="F12" s="252" t="s">
        <v>13</v>
      </c>
      <c r="G12" s="253"/>
      <c r="H12" s="253"/>
      <c r="I12" s="8">
        <v>391623</v>
      </c>
      <c r="J12" s="10">
        <v>316173</v>
      </c>
      <c r="K12" s="2">
        <f>J12/I12</f>
        <v>0.80734022261205296</v>
      </c>
    </row>
    <row r="13" spans="1:13" x14ac:dyDescent="0.25">
      <c r="A13" s="34" t="s">
        <v>14</v>
      </c>
      <c r="B13" s="10">
        <v>403280</v>
      </c>
      <c r="C13" s="10">
        <v>167454</v>
      </c>
      <c r="D13" s="2">
        <f t="shared" si="1"/>
        <v>0.415230113072803</v>
      </c>
      <c r="F13" s="252" t="s">
        <v>14</v>
      </c>
      <c r="G13" s="253"/>
      <c r="H13" s="253"/>
      <c r="I13" s="8">
        <v>402376</v>
      </c>
      <c r="J13" s="8">
        <v>318726</v>
      </c>
      <c r="K13" s="2">
        <f>J13/I13</f>
        <v>0.79210986738771694</v>
      </c>
    </row>
    <row r="14" spans="1:13" x14ac:dyDescent="0.25">
      <c r="A14" s="34" t="s">
        <v>3</v>
      </c>
      <c r="B14" s="10">
        <v>103000</v>
      </c>
      <c r="C14" s="10">
        <v>101277</v>
      </c>
      <c r="D14" s="2">
        <f t="shared" si="1"/>
        <v>0.98327184466019413</v>
      </c>
      <c r="F14" s="254" t="s">
        <v>3</v>
      </c>
      <c r="G14" s="255"/>
      <c r="H14" s="255"/>
      <c r="I14" s="8">
        <v>155301</v>
      </c>
      <c r="J14" s="8">
        <v>99785</v>
      </c>
      <c r="K14" s="2">
        <f>J14/I14</f>
        <v>0.64252644863845054</v>
      </c>
    </row>
    <row r="15" spans="1:13" x14ac:dyDescent="0.25">
      <c r="A15" s="34" t="s">
        <v>15</v>
      </c>
      <c r="B15" s="10">
        <v>28185</v>
      </c>
      <c r="C15" s="10">
        <v>25586</v>
      </c>
      <c r="D15" s="2">
        <f t="shared" si="1"/>
        <v>0.90778783040624444</v>
      </c>
      <c r="F15" s="254" t="s">
        <v>15</v>
      </c>
      <c r="G15" s="255"/>
      <c r="H15" s="255"/>
      <c r="I15" s="10" t="s">
        <v>25</v>
      </c>
      <c r="J15" s="10" t="s">
        <v>25</v>
      </c>
      <c r="K15" s="2"/>
    </row>
    <row r="16" spans="1:13" x14ac:dyDescent="0.25">
      <c r="A16" s="34" t="s">
        <v>5</v>
      </c>
      <c r="B16" s="10">
        <v>318025</v>
      </c>
      <c r="C16" s="10">
        <v>318623</v>
      </c>
      <c r="D16" s="2">
        <f t="shared" si="1"/>
        <v>1.0018803553179783</v>
      </c>
      <c r="F16" s="254" t="s">
        <v>5</v>
      </c>
      <c r="G16" s="255"/>
      <c r="H16" s="255"/>
      <c r="I16" s="10">
        <v>299532</v>
      </c>
      <c r="J16" s="10">
        <v>247617</v>
      </c>
      <c r="K16" s="2">
        <f>J16/I16</f>
        <v>0.82667962020752372</v>
      </c>
    </row>
    <row r="17" spans="1:11" x14ac:dyDescent="0.25">
      <c r="A17" s="34" t="s">
        <v>6</v>
      </c>
      <c r="B17" s="10">
        <v>19185</v>
      </c>
      <c r="C17" s="10">
        <v>19167</v>
      </c>
      <c r="D17" s="2">
        <f t="shared" si="1"/>
        <v>0.999061767005473</v>
      </c>
      <c r="F17" s="254" t="s">
        <v>6</v>
      </c>
      <c r="G17" s="255"/>
      <c r="H17" s="255"/>
      <c r="I17" s="10">
        <v>10000</v>
      </c>
      <c r="J17" s="10">
        <v>0</v>
      </c>
      <c r="K17" s="2">
        <f>J17/I17</f>
        <v>0</v>
      </c>
    </row>
    <row r="18" spans="1:11" ht="15.75" thickBot="1" x14ac:dyDescent="0.3">
      <c r="A18" s="12" t="s">
        <v>17</v>
      </c>
      <c r="B18" s="13">
        <f>SUM(B11:B17)</f>
        <v>5074889</v>
      </c>
      <c r="C18" s="13">
        <f>SUM(C11:C17)</f>
        <v>3660616</v>
      </c>
      <c r="D18" s="5">
        <f t="shared" si="1"/>
        <v>0.72131942196174148</v>
      </c>
      <c r="F18" s="256" t="s">
        <v>21</v>
      </c>
      <c r="G18" s="257"/>
      <c r="H18" s="257"/>
      <c r="I18" s="13">
        <f>SUM(I11:I17)</f>
        <v>5440881</v>
      </c>
      <c r="J18" s="38">
        <f>SUM(J11:J17)</f>
        <v>3598716</v>
      </c>
      <c r="K18" s="5">
        <f>J18/I18</f>
        <v>0.66142156022158916</v>
      </c>
    </row>
    <row r="19" spans="1:11" x14ac:dyDescent="0.25">
      <c r="A19" s="39" t="s">
        <v>51</v>
      </c>
      <c r="B19" s="16" t="s">
        <v>20</v>
      </c>
      <c r="C19" s="16" t="s">
        <v>19</v>
      </c>
      <c r="D19" s="17"/>
      <c r="F19" s="248" t="s">
        <v>41</v>
      </c>
      <c r="G19" s="249"/>
      <c r="H19" s="17"/>
    </row>
    <row r="20" spans="1:11" x14ac:dyDescent="0.25">
      <c r="A20" s="34" t="s">
        <v>12</v>
      </c>
      <c r="B20" s="8">
        <v>289938</v>
      </c>
      <c r="C20" s="8">
        <v>335061</v>
      </c>
      <c r="D20" s="9">
        <f>B20-C20</f>
        <v>-45123</v>
      </c>
      <c r="F20" s="252" t="s">
        <v>22</v>
      </c>
      <c r="G20" s="253"/>
      <c r="H20" s="15">
        <v>2.02</v>
      </c>
    </row>
    <row r="21" spans="1:11" x14ac:dyDescent="0.25">
      <c r="A21" s="34" t="s">
        <v>13</v>
      </c>
      <c r="B21" s="37">
        <v>3024</v>
      </c>
      <c r="C21" s="8">
        <v>32920</v>
      </c>
      <c r="D21" s="9">
        <f t="shared" ref="D21:D27" si="2">B21-C21</f>
        <v>-29896</v>
      </c>
      <c r="F21" s="252" t="s">
        <v>23</v>
      </c>
      <c r="G21" s="253"/>
      <c r="H21" s="9">
        <v>5840</v>
      </c>
    </row>
    <row r="22" spans="1:11" ht="15.75" thickBot="1" x14ac:dyDescent="0.3">
      <c r="A22" s="34" t="s">
        <v>14</v>
      </c>
      <c r="B22" s="8">
        <v>642</v>
      </c>
      <c r="C22" s="8">
        <v>24611</v>
      </c>
      <c r="D22" s="9">
        <f t="shared" si="2"/>
        <v>-23969</v>
      </c>
      <c r="F22" s="254" t="s">
        <v>24</v>
      </c>
      <c r="G22" s="255"/>
      <c r="H22" s="9">
        <v>52691</v>
      </c>
    </row>
    <row r="23" spans="1:11" x14ac:dyDescent="0.25">
      <c r="A23" s="34" t="s">
        <v>3</v>
      </c>
      <c r="B23" s="10">
        <v>215</v>
      </c>
      <c r="C23" s="10">
        <v>15740</v>
      </c>
      <c r="D23" s="9">
        <f t="shared" si="2"/>
        <v>-15525</v>
      </c>
      <c r="F23" s="248" t="s">
        <v>42</v>
      </c>
      <c r="G23" s="249"/>
      <c r="H23" s="19" t="s">
        <v>26</v>
      </c>
      <c r="I23" s="19" t="s">
        <v>27</v>
      </c>
      <c r="J23" s="20" t="s">
        <v>28</v>
      </c>
    </row>
    <row r="24" spans="1:11" x14ac:dyDescent="0.25">
      <c r="A24" s="34" t="s">
        <v>15</v>
      </c>
      <c r="B24" s="10">
        <v>847</v>
      </c>
      <c r="C24" s="10"/>
      <c r="D24" s="9">
        <f t="shared" si="2"/>
        <v>847</v>
      </c>
      <c r="F24" s="258" t="s">
        <v>48</v>
      </c>
      <c r="G24" s="253"/>
      <c r="H24" s="8">
        <v>111317</v>
      </c>
      <c r="I24" s="8">
        <v>2890</v>
      </c>
      <c r="J24" s="9">
        <v>4733</v>
      </c>
    </row>
    <row r="25" spans="1:11" x14ac:dyDescent="0.25">
      <c r="A25" s="34" t="s">
        <v>5</v>
      </c>
      <c r="B25" s="10">
        <v>175</v>
      </c>
      <c r="C25" s="8">
        <v>42101</v>
      </c>
      <c r="D25" s="9">
        <f t="shared" si="2"/>
        <v>-41926</v>
      </c>
      <c r="F25" s="264" t="s">
        <v>22</v>
      </c>
      <c r="G25" s="265"/>
      <c r="H25" s="36">
        <v>1.7</v>
      </c>
      <c r="I25" s="4">
        <v>0.27700000000000002</v>
      </c>
      <c r="J25" s="11">
        <v>0.78</v>
      </c>
    </row>
    <row r="26" spans="1:11" x14ac:dyDescent="0.25">
      <c r="A26" s="34" t="s">
        <v>6</v>
      </c>
      <c r="B26" s="10">
        <v>175</v>
      </c>
      <c r="C26" s="10">
        <v>0</v>
      </c>
      <c r="D26" s="9">
        <f t="shared" si="2"/>
        <v>175</v>
      </c>
      <c r="F26" s="258" t="s">
        <v>49</v>
      </c>
      <c r="G26" s="253"/>
      <c r="H26" s="3">
        <v>161</v>
      </c>
      <c r="I26" s="3">
        <v>0.62</v>
      </c>
      <c r="J26" s="30">
        <v>0.31</v>
      </c>
    </row>
    <row r="27" spans="1:11" ht="15.75" thickBot="1" x14ac:dyDescent="0.3">
      <c r="A27" s="12" t="s">
        <v>18</v>
      </c>
      <c r="B27" s="13">
        <f>SUM(B20:B26)</f>
        <v>295016</v>
      </c>
      <c r="C27" s="13">
        <f>SUM(C20:C26)</f>
        <v>450433</v>
      </c>
      <c r="D27" s="14">
        <f t="shared" si="2"/>
        <v>-155417</v>
      </c>
      <c r="F27" s="259" t="s">
        <v>32</v>
      </c>
      <c r="G27" s="260"/>
      <c r="H27" s="13">
        <v>111478</v>
      </c>
      <c r="I27" s="13">
        <v>2891</v>
      </c>
      <c r="J27" s="14">
        <v>4733</v>
      </c>
    </row>
    <row r="28" spans="1:11" ht="15.75" thickBot="1" x14ac:dyDescent="0.3">
      <c r="F28" s="253"/>
      <c r="G28" s="253"/>
      <c r="H28" s="35"/>
      <c r="I28" s="35"/>
      <c r="J28" s="8"/>
    </row>
    <row r="29" spans="1:11" ht="15.75" x14ac:dyDescent="0.25">
      <c r="A29" s="6" t="s">
        <v>29</v>
      </c>
      <c r="C29" s="261" t="s">
        <v>43</v>
      </c>
      <c r="D29" s="262"/>
      <c r="E29" s="262"/>
      <c r="F29" s="262"/>
      <c r="G29" s="263"/>
      <c r="H29" s="8"/>
      <c r="I29" s="31"/>
      <c r="J29" s="8"/>
    </row>
    <row r="30" spans="1:11" ht="16.5" thickBot="1" x14ac:dyDescent="0.3">
      <c r="A30" s="24" t="s">
        <v>30</v>
      </c>
      <c r="C30" s="34"/>
      <c r="D30" s="3" t="s">
        <v>36</v>
      </c>
      <c r="E30" s="3" t="s">
        <v>39</v>
      </c>
      <c r="F30" s="8">
        <f>I4</f>
        <v>3982915</v>
      </c>
      <c r="G30" s="15"/>
    </row>
    <row r="31" spans="1:11" x14ac:dyDescent="0.25">
      <c r="C31" s="34"/>
      <c r="D31" s="3" t="s">
        <v>38</v>
      </c>
      <c r="E31" s="3" t="s">
        <v>39</v>
      </c>
      <c r="F31" s="10">
        <f>C18-J18</f>
        <v>61900</v>
      </c>
      <c r="G31" s="15"/>
    </row>
    <row r="32" spans="1:11" ht="15.75" thickBot="1" x14ac:dyDescent="0.3">
      <c r="C32" s="12"/>
      <c r="D32" s="22" t="s">
        <v>37</v>
      </c>
      <c r="E32" s="22" t="s">
        <v>39</v>
      </c>
      <c r="F32" s="13">
        <f>F30+F31</f>
        <v>4044815</v>
      </c>
      <c r="G32" s="23"/>
    </row>
  </sheetData>
  <mergeCells count="22">
    <mergeCell ref="F26:G26"/>
    <mergeCell ref="F27:G27"/>
    <mergeCell ref="F28:G28"/>
    <mergeCell ref="C29:G29"/>
    <mergeCell ref="F20:G20"/>
    <mergeCell ref="F21:G21"/>
    <mergeCell ref="F22:G22"/>
    <mergeCell ref="F23:G23"/>
    <mergeCell ref="F24:G24"/>
    <mergeCell ref="F25:G25"/>
    <mergeCell ref="F19:G19"/>
    <mergeCell ref="A1:D1"/>
    <mergeCell ref="K2:M2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</mergeCells>
  <printOptions gridLines="1"/>
  <pageMargins left="0.25" right="0.25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"/>
  <sheetViews>
    <sheetView workbookViewId="0">
      <selection activeCell="K20" sqref="K20"/>
    </sheetView>
  </sheetViews>
  <sheetFormatPr defaultRowHeight="12.75" x14ac:dyDescent="0.2"/>
  <cols>
    <col min="1" max="8" width="9.140625" style="207"/>
    <col min="9" max="10" width="9.140625" style="207" customWidth="1"/>
    <col min="11" max="11" width="10.42578125" style="207" customWidth="1"/>
    <col min="12" max="12" width="9.7109375" style="207" bestFit="1" customWidth="1"/>
    <col min="13" max="16384" width="9.140625" style="207"/>
  </cols>
  <sheetData>
    <row r="1" spans="1:14" ht="21.75" thickBot="1" x14ac:dyDescent="0.4">
      <c r="A1" s="277" t="s">
        <v>58</v>
      </c>
      <c r="B1" s="277"/>
      <c r="C1" s="277"/>
      <c r="D1" s="277"/>
      <c r="E1" s="51"/>
    </row>
    <row r="2" spans="1:14" x14ac:dyDescent="0.2">
      <c r="A2" s="278" t="s">
        <v>59</v>
      </c>
      <c r="B2" s="279"/>
      <c r="C2" s="279"/>
      <c r="D2" s="208" t="s">
        <v>0</v>
      </c>
      <c r="E2" s="208" t="s">
        <v>1</v>
      </c>
      <c r="F2" s="208" t="s">
        <v>2</v>
      </c>
      <c r="G2" s="208" t="s">
        <v>60</v>
      </c>
      <c r="H2" s="208" t="s">
        <v>4</v>
      </c>
      <c r="I2" s="208" t="s">
        <v>61</v>
      </c>
      <c r="J2" s="208" t="s">
        <v>6</v>
      </c>
      <c r="K2" s="89" t="s">
        <v>35</v>
      </c>
      <c r="M2" s="209" t="s">
        <v>76</v>
      </c>
      <c r="N2" s="210">
        <v>2012</v>
      </c>
    </row>
    <row r="3" spans="1:14" x14ac:dyDescent="0.2">
      <c r="A3" s="268" t="s">
        <v>122</v>
      </c>
      <c r="B3" s="269"/>
      <c r="C3" s="269"/>
      <c r="D3" s="54">
        <v>714416</v>
      </c>
      <c r="E3" s="54">
        <v>2057962</v>
      </c>
      <c r="F3" s="54">
        <v>503224</v>
      </c>
      <c r="G3" s="54">
        <v>107905</v>
      </c>
      <c r="H3" s="54">
        <v>421640</v>
      </c>
      <c r="I3" s="54">
        <v>58092</v>
      </c>
      <c r="J3" s="54">
        <v>119676</v>
      </c>
      <c r="K3" s="122">
        <f t="shared" ref="K3" si="0">SUM(D3:J3)</f>
        <v>3982915</v>
      </c>
      <c r="M3" s="92" t="s">
        <v>77</v>
      </c>
      <c r="N3" s="93" t="s">
        <v>100</v>
      </c>
    </row>
    <row r="4" spans="1:14" ht="13.5" thickBot="1" x14ac:dyDescent="0.25">
      <c r="A4" s="268" t="s">
        <v>121</v>
      </c>
      <c r="B4" s="269"/>
      <c r="C4" s="269"/>
      <c r="D4" s="54">
        <v>747949</v>
      </c>
      <c r="E4" s="54">
        <v>1865469</v>
      </c>
      <c r="F4" s="54">
        <v>256906</v>
      </c>
      <c r="G4" s="54">
        <v>45392</v>
      </c>
      <c r="H4" s="54">
        <v>450740</v>
      </c>
      <c r="I4" s="54">
        <v>51538</v>
      </c>
      <c r="J4" s="54">
        <v>139798</v>
      </c>
      <c r="K4" s="122">
        <f>SUM(D4:J4)</f>
        <v>3557792</v>
      </c>
      <c r="M4" s="94" t="s">
        <v>70</v>
      </c>
      <c r="N4" s="95">
        <v>0.5</v>
      </c>
    </row>
    <row r="5" spans="1:14" x14ac:dyDescent="0.2">
      <c r="A5" s="268" t="s">
        <v>120</v>
      </c>
      <c r="B5" s="269"/>
      <c r="C5" s="269"/>
      <c r="D5" s="54">
        <v>1149110</v>
      </c>
      <c r="E5" s="54">
        <v>1791786</v>
      </c>
      <c r="F5" s="54">
        <v>227913</v>
      </c>
      <c r="G5" s="54">
        <v>839</v>
      </c>
      <c r="H5" s="54">
        <v>479600</v>
      </c>
      <c r="I5" s="54">
        <v>29935</v>
      </c>
      <c r="J5" s="54">
        <v>162329</v>
      </c>
      <c r="K5" s="122">
        <f>SUM(D5:J5)</f>
        <v>3841512</v>
      </c>
      <c r="M5" s="97"/>
      <c r="N5" s="98"/>
    </row>
    <row r="6" spans="1:14" x14ac:dyDescent="0.2">
      <c r="A6" s="288" t="s">
        <v>114</v>
      </c>
      <c r="B6" s="289"/>
      <c r="C6" s="289"/>
      <c r="D6" s="119">
        <v>3929454</v>
      </c>
      <c r="E6" s="119">
        <v>264510</v>
      </c>
      <c r="F6" s="119">
        <v>442908</v>
      </c>
      <c r="G6" s="119">
        <v>185005</v>
      </c>
      <c r="H6" s="119">
        <v>31479</v>
      </c>
      <c r="I6" s="119">
        <v>329000</v>
      </c>
      <c r="J6" s="119">
        <v>24209</v>
      </c>
      <c r="K6" s="122">
        <f>SUM(D6:J6)</f>
        <v>5206565</v>
      </c>
    </row>
    <row r="7" spans="1:14" x14ac:dyDescent="0.2">
      <c r="A7" s="288" t="s">
        <v>115</v>
      </c>
      <c r="B7" s="289"/>
      <c r="C7" s="289"/>
      <c r="D7" s="119">
        <v>4165083</v>
      </c>
      <c r="E7" s="119">
        <v>394775</v>
      </c>
      <c r="F7" s="119">
        <v>422964</v>
      </c>
      <c r="G7" s="119">
        <v>175435</v>
      </c>
      <c r="H7" s="211">
        <v>0</v>
      </c>
      <c r="I7" s="119">
        <v>317319</v>
      </c>
      <c r="J7" s="119">
        <v>0</v>
      </c>
      <c r="K7" s="122">
        <f>SUM(D7:J7)</f>
        <v>5475576</v>
      </c>
    </row>
    <row r="8" spans="1:14" ht="13.5" thickBot="1" x14ac:dyDescent="0.25">
      <c r="A8" s="268" t="s">
        <v>62</v>
      </c>
      <c r="B8" s="269"/>
      <c r="C8" s="269"/>
      <c r="D8" s="54">
        <f t="shared" ref="D8:J8" si="1">D6-D7</f>
        <v>-235629</v>
      </c>
      <c r="E8" s="54">
        <f t="shared" si="1"/>
        <v>-130265</v>
      </c>
      <c r="F8" s="54">
        <f t="shared" si="1"/>
        <v>19944</v>
      </c>
      <c r="G8" s="54">
        <f t="shared" si="1"/>
        <v>9570</v>
      </c>
      <c r="H8" s="54">
        <f t="shared" si="1"/>
        <v>31479</v>
      </c>
      <c r="I8" s="54">
        <f t="shared" si="1"/>
        <v>11681</v>
      </c>
      <c r="J8" s="54">
        <f t="shared" si="1"/>
        <v>24209</v>
      </c>
      <c r="K8" s="122">
        <f t="shared" ref="K8" si="2">SUM(D8:J8)</f>
        <v>-269011</v>
      </c>
    </row>
    <row r="9" spans="1:14" ht="13.5" thickBot="1" x14ac:dyDescent="0.25">
      <c r="A9" s="273" t="s">
        <v>86</v>
      </c>
      <c r="B9" s="274"/>
      <c r="C9" s="274"/>
      <c r="D9" s="57">
        <f t="shared" ref="D9:J9" si="3">D5+D8</f>
        <v>913481</v>
      </c>
      <c r="E9" s="57">
        <f t="shared" si="3"/>
        <v>1661521</v>
      </c>
      <c r="F9" s="57">
        <f t="shared" si="3"/>
        <v>247857</v>
      </c>
      <c r="G9" s="57">
        <f t="shared" si="3"/>
        <v>10409</v>
      </c>
      <c r="H9" s="57">
        <f t="shared" si="3"/>
        <v>511079</v>
      </c>
      <c r="I9" s="57">
        <f t="shared" si="3"/>
        <v>41616</v>
      </c>
      <c r="J9" s="57">
        <f t="shared" si="3"/>
        <v>186538</v>
      </c>
      <c r="K9" s="187">
        <f>SUM(D9:J9)</f>
        <v>3572501</v>
      </c>
    </row>
    <row r="10" spans="1:14" x14ac:dyDescent="0.2">
      <c r="A10" s="278" t="s">
        <v>67</v>
      </c>
      <c r="B10" s="279"/>
      <c r="C10" s="208" t="s">
        <v>16</v>
      </c>
      <c r="D10" s="208" t="s">
        <v>68</v>
      </c>
      <c r="E10" s="89" t="s">
        <v>70</v>
      </c>
      <c r="F10" s="278" t="s">
        <v>71</v>
      </c>
      <c r="G10" s="279"/>
      <c r="H10" s="208" t="s">
        <v>16</v>
      </c>
      <c r="I10" s="208" t="s">
        <v>72</v>
      </c>
      <c r="J10" s="89" t="s">
        <v>70</v>
      </c>
      <c r="K10" s="278" t="s">
        <v>75</v>
      </c>
      <c r="L10" s="279"/>
      <c r="M10" s="208" t="s">
        <v>76</v>
      </c>
      <c r="N10" s="89" t="s">
        <v>18</v>
      </c>
    </row>
    <row r="11" spans="1:14" x14ac:dyDescent="0.2">
      <c r="A11" s="268" t="s">
        <v>12</v>
      </c>
      <c r="B11" s="269"/>
      <c r="C11" s="119">
        <f>D6</f>
        <v>3929454</v>
      </c>
      <c r="D11" s="54">
        <v>2399883.06</v>
      </c>
      <c r="E11" s="123">
        <f>D11/C11</f>
        <v>0.61074211837064385</v>
      </c>
      <c r="F11" s="268" t="s">
        <v>73</v>
      </c>
      <c r="G11" s="269"/>
      <c r="H11" s="119">
        <f>D7</f>
        <v>4165083</v>
      </c>
      <c r="I11" s="54">
        <v>1934113.38</v>
      </c>
      <c r="J11" s="123">
        <f>I11/H11</f>
        <v>0.46436370655758841</v>
      </c>
      <c r="K11" s="268" t="s">
        <v>12</v>
      </c>
      <c r="L11" s="269"/>
      <c r="M11" s="119">
        <f>D11-I11</f>
        <v>465769.68000000017</v>
      </c>
      <c r="N11" s="121">
        <f>D5+M11</f>
        <v>1614879.6800000002</v>
      </c>
    </row>
    <row r="12" spans="1:14" x14ac:dyDescent="0.2">
      <c r="A12" s="268" t="s">
        <v>13</v>
      </c>
      <c r="B12" s="269"/>
      <c r="C12" s="119">
        <f>E6</f>
        <v>264510</v>
      </c>
      <c r="D12" s="54">
        <v>305518.81</v>
      </c>
      <c r="E12" s="123">
        <f t="shared" ref="E12:E18" si="4">D12/C12</f>
        <v>1.1550368984159389</v>
      </c>
      <c r="F12" s="268" t="s">
        <v>13</v>
      </c>
      <c r="G12" s="269"/>
      <c r="H12" s="54">
        <f>E7</f>
        <v>394775</v>
      </c>
      <c r="I12" s="54">
        <v>197102.9</v>
      </c>
      <c r="J12" s="123">
        <f t="shared" ref="J12:J18" si="5">I12/H12</f>
        <v>0.49927908302197455</v>
      </c>
      <c r="K12" s="268" t="s">
        <v>13</v>
      </c>
      <c r="L12" s="269"/>
      <c r="M12" s="119">
        <f t="shared" ref="M12:M18" si="6">D12-I12</f>
        <v>108415.91</v>
      </c>
      <c r="N12" s="121">
        <f>E5+M12</f>
        <v>1900201.91</v>
      </c>
    </row>
    <row r="13" spans="1:14" x14ac:dyDescent="0.2">
      <c r="A13" s="268" t="s">
        <v>14</v>
      </c>
      <c r="B13" s="269"/>
      <c r="C13" s="119">
        <f>F6</f>
        <v>442908</v>
      </c>
      <c r="D13" s="54">
        <v>303247.51</v>
      </c>
      <c r="E13" s="123">
        <f t="shared" si="4"/>
        <v>0.68467381487803336</v>
      </c>
      <c r="F13" s="268" t="s">
        <v>14</v>
      </c>
      <c r="G13" s="269"/>
      <c r="H13" s="54">
        <f>F7</f>
        <v>422964</v>
      </c>
      <c r="I13" s="54">
        <v>339059.07</v>
      </c>
      <c r="J13" s="123">
        <f t="shared" si="5"/>
        <v>0.80162630862201045</v>
      </c>
      <c r="K13" s="268" t="s">
        <v>14</v>
      </c>
      <c r="L13" s="269"/>
      <c r="M13" s="119">
        <f t="shared" si="6"/>
        <v>-35811.56</v>
      </c>
      <c r="N13" s="121">
        <f>F5+M13</f>
        <v>192101.44</v>
      </c>
    </row>
    <row r="14" spans="1:14" x14ac:dyDescent="0.2">
      <c r="A14" s="268" t="s">
        <v>3</v>
      </c>
      <c r="B14" s="269"/>
      <c r="C14" s="54">
        <f>G6</f>
        <v>185005</v>
      </c>
      <c r="D14" s="54">
        <v>181571.34</v>
      </c>
      <c r="E14" s="194">
        <f t="shared" si="4"/>
        <v>0.98144017729250554</v>
      </c>
      <c r="F14" s="268" t="s">
        <v>3</v>
      </c>
      <c r="G14" s="269"/>
      <c r="H14" s="119">
        <f>G7</f>
        <v>175435</v>
      </c>
      <c r="I14" s="54">
        <v>90843.18</v>
      </c>
      <c r="J14" s="123">
        <f t="shared" si="5"/>
        <v>0.51781674124319543</v>
      </c>
      <c r="K14" s="268" t="s">
        <v>3</v>
      </c>
      <c r="L14" s="269"/>
      <c r="M14" s="119">
        <f t="shared" si="6"/>
        <v>90728.16</v>
      </c>
      <c r="N14" s="121">
        <f>G5+M14</f>
        <v>91567.16</v>
      </c>
    </row>
    <row r="15" spans="1:14" x14ac:dyDescent="0.2">
      <c r="A15" s="268" t="s">
        <v>15</v>
      </c>
      <c r="B15" s="269"/>
      <c r="C15" s="54">
        <f>H6</f>
        <v>31479</v>
      </c>
      <c r="D15" s="54">
        <v>23585.46</v>
      </c>
      <c r="E15" s="194">
        <f t="shared" si="4"/>
        <v>0.74924425807681305</v>
      </c>
      <c r="F15" s="268" t="s">
        <v>15</v>
      </c>
      <c r="G15" s="269"/>
      <c r="H15" s="206">
        <f>H7</f>
        <v>0</v>
      </c>
      <c r="I15" s="206">
        <v>0</v>
      </c>
      <c r="J15" s="123" t="e">
        <f t="shared" si="5"/>
        <v>#DIV/0!</v>
      </c>
      <c r="K15" s="268" t="s">
        <v>15</v>
      </c>
      <c r="L15" s="269"/>
      <c r="M15" s="119">
        <f t="shared" si="6"/>
        <v>23585.46</v>
      </c>
      <c r="N15" s="121">
        <f>H5+M15</f>
        <v>503185.46</v>
      </c>
    </row>
    <row r="16" spans="1:14" x14ac:dyDescent="0.2">
      <c r="A16" s="268" t="s">
        <v>5</v>
      </c>
      <c r="B16" s="269"/>
      <c r="C16" s="54">
        <f>I6</f>
        <v>329000</v>
      </c>
      <c r="D16" s="54">
        <v>326590.15999999997</v>
      </c>
      <c r="E16" s="194">
        <f t="shared" si="4"/>
        <v>0.99267525835866255</v>
      </c>
      <c r="F16" s="268" t="s">
        <v>5</v>
      </c>
      <c r="G16" s="269"/>
      <c r="H16" s="119">
        <f>I7</f>
        <v>317319</v>
      </c>
      <c r="I16" s="54">
        <v>192925.17</v>
      </c>
      <c r="J16" s="123">
        <f t="shared" si="5"/>
        <v>0.60798492999158582</v>
      </c>
      <c r="K16" s="268" t="s">
        <v>5</v>
      </c>
      <c r="L16" s="269"/>
      <c r="M16" s="119">
        <f t="shared" si="6"/>
        <v>133664.98999999996</v>
      </c>
      <c r="N16" s="121">
        <f>I5+M16</f>
        <v>163599.98999999996</v>
      </c>
    </row>
    <row r="17" spans="1:14" x14ac:dyDescent="0.2">
      <c r="A17" s="268" t="s">
        <v>6</v>
      </c>
      <c r="B17" s="269"/>
      <c r="C17" s="54">
        <f>J6</f>
        <v>24209</v>
      </c>
      <c r="D17" s="54">
        <v>22244.16</v>
      </c>
      <c r="E17" s="123">
        <f t="shared" si="4"/>
        <v>0.91883844851088436</v>
      </c>
      <c r="F17" s="268" t="s">
        <v>6</v>
      </c>
      <c r="G17" s="269"/>
      <c r="H17" s="119">
        <f>J7</f>
        <v>0</v>
      </c>
      <c r="I17" s="206">
        <v>0</v>
      </c>
      <c r="J17" s="123" t="e">
        <f t="shared" si="5"/>
        <v>#DIV/0!</v>
      </c>
      <c r="K17" s="268" t="s">
        <v>6</v>
      </c>
      <c r="L17" s="269"/>
      <c r="M17" s="119">
        <f t="shared" si="6"/>
        <v>22244.16</v>
      </c>
      <c r="N17" s="121">
        <f>J5+M17</f>
        <v>184573.16</v>
      </c>
    </row>
    <row r="18" spans="1:14" ht="13.5" thickBot="1" x14ac:dyDescent="0.25">
      <c r="A18" s="273" t="s">
        <v>69</v>
      </c>
      <c r="B18" s="274"/>
      <c r="C18" s="57">
        <f>SUM(C11:C17)</f>
        <v>5206565</v>
      </c>
      <c r="D18" s="57">
        <f>SUM(D11:D17)</f>
        <v>3562640.5</v>
      </c>
      <c r="E18" s="123">
        <f t="shared" si="4"/>
        <v>0.68425929571608157</v>
      </c>
      <c r="F18" s="273" t="s">
        <v>74</v>
      </c>
      <c r="G18" s="274"/>
      <c r="H18" s="57">
        <f>SUM(H11:H17)</f>
        <v>5475576</v>
      </c>
      <c r="I18" s="57">
        <f>SUM(I11:I17)</f>
        <v>2754043.6999999997</v>
      </c>
      <c r="J18" s="123">
        <f t="shared" si="5"/>
        <v>0.50296876529519441</v>
      </c>
      <c r="K18" s="273" t="s">
        <v>35</v>
      </c>
      <c r="L18" s="274"/>
      <c r="M18" s="119">
        <f t="shared" si="6"/>
        <v>808596.80000000028</v>
      </c>
      <c r="N18" s="124">
        <f>SUM(N11:N17)</f>
        <v>4650108.8000000007</v>
      </c>
    </row>
    <row r="19" spans="1:14" ht="15" customHeight="1" x14ac:dyDescent="0.2">
      <c r="A19" s="278" t="s">
        <v>79</v>
      </c>
      <c r="B19" s="279"/>
      <c r="C19" s="208" t="s">
        <v>20</v>
      </c>
      <c r="D19" s="208" t="s">
        <v>19</v>
      </c>
      <c r="E19" s="89"/>
      <c r="F19" s="278" t="s">
        <v>80</v>
      </c>
      <c r="G19" s="279"/>
      <c r="H19" s="89"/>
      <c r="I19" s="278" t="s">
        <v>81</v>
      </c>
      <c r="J19" s="279"/>
      <c r="K19" s="89"/>
      <c r="L19" s="278" t="s">
        <v>88</v>
      </c>
      <c r="M19" s="279"/>
      <c r="N19" s="298"/>
    </row>
    <row r="20" spans="1:14" x14ac:dyDescent="0.2">
      <c r="A20" s="268" t="s">
        <v>12</v>
      </c>
      <c r="B20" s="269"/>
      <c r="C20" s="54">
        <v>257891.55</v>
      </c>
      <c r="D20" s="54">
        <v>304715.84999999998</v>
      </c>
      <c r="E20" s="56">
        <f>C20-D20</f>
        <v>-46824.299999999988</v>
      </c>
      <c r="F20" s="268" t="s">
        <v>22</v>
      </c>
      <c r="G20" s="269"/>
      <c r="H20" s="161">
        <v>1.2500000000000001E-2</v>
      </c>
      <c r="I20" s="268" t="s">
        <v>82</v>
      </c>
      <c r="J20" s="269"/>
      <c r="K20" s="56">
        <v>114410.67</v>
      </c>
      <c r="L20" s="188">
        <v>40725</v>
      </c>
      <c r="M20" s="97" t="s">
        <v>39</v>
      </c>
      <c r="N20" s="189">
        <f>K5</f>
        <v>3841512</v>
      </c>
    </row>
    <row r="21" spans="1:14" x14ac:dyDescent="0.2">
      <c r="A21" s="268" t="s">
        <v>13</v>
      </c>
      <c r="B21" s="269"/>
      <c r="C21" s="54">
        <v>3181.38</v>
      </c>
      <c r="D21" s="54">
        <v>20926.650000000001</v>
      </c>
      <c r="E21" s="56">
        <f t="shared" ref="E21:E27" si="7">C21-D21</f>
        <v>-17745.27</v>
      </c>
      <c r="F21" s="268" t="s">
        <v>23</v>
      </c>
      <c r="G21" s="269"/>
      <c r="H21" s="56">
        <v>4755.8100000000004</v>
      </c>
      <c r="I21" s="268" t="s">
        <v>22</v>
      </c>
      <c r="J21" s="269"/>
      <c r="K21" s="111">
        <v>0.01</v>
      </c>
      <c r="L21" s="190" t="s">
        <v>119</v>
      </c>
      <c r="M21" s="97" t="s">
        <v>39</v>
      </c>
      <c r="N21" s="189">
        <f>M18</f>
        <v>808596.80000000028</v>
      </c>
    </row>
    <row r="22" spans="1:14" ht="13.5" thickBot="1" x14ac:dyDescent="0.25">
      <c r="A22" s="268" t="s">
        <v>14</v>
      </c>
      <c r="B22" s="269"/>
      <c r="C22" s="54">
        <v>609.37</v>
      </c>
      <c r="D22" s="54">
        <v>30882.1</v>
      </c>
      <c r="E22" s="56">
        <f t="shared" si="7"/>
        <v>-30272.73</v>
      </c>
      <c r="F22" s="273" t="s">
        <v>24</v>
      </c>
      <c r="G22" s="274"/>
      <c r="H22" s="60">
        <v>55694.29</v>
      </c>
      <c r="I22" s="273" t="s">
        <v>83</v>
      </c>
      <c r="J22" s="274"/>
      <c r="K22" s="72">
        <v>97.09</v>
      </c>
      <c r="L22" s="190" t="s">
        <v>85</v>
      </c>
      <c r="M22" s="97" t="s">
        <v>39</v>
      </c>
      <c r="N22" s="189">
        <f>N20+N21</f>
        <v>4650108.8000000007</v>
      </c>
    </row>
    <row r="23" spans="1:14" x14ac:dyDescent="0.2">
      <c r="A23" s="268" t="s">
        <v>3</v>
      </c>
      <c r="B23" s="269"/>
      <c r="C23" s="54">
        <v>1276.7</v>
      </c>
      <c r="D23" s="54">
        <v>16375.96</v>
      </c>
      <c r="E23" s="56">
        <f t="shared" si="7"/>
        <v>-15099.259999999998</v>
      </c>
      <c r="I23" s="212"/>
      <c r="J23" s="212"/>
      <c r="K23" s="54"/>
      <c r="L23" s="213"/>
      <c r="M23" s="213"/>
      <c r="N23" s="213"/>
    </row>
    <row r="24" spans="1:14" x14ac:dyDescent="0.2">
      <c r="A24" s="268" t="s">
        <v>15</v>
      </c>
      <c r="B24" s="269"/>
      <c r="C24" s="54">
        <v>152.35</v>
      </c>
      <c r="D24" s="206">
        <v>0</v>
      </c>
      <c r="E24" s="56">
        <f t="shared" si="7"/>
        <v>152.35</v>
      </c>
    </row>
    <row r="25" spans="1:14" x14ac:dyDescent="0.2">
      <c r="A25" s="288" t="s">
        <v>5</v>
      </c>
      <c r="B25" s="289"/>
      <c r="C25" s="119">
        <v>2305.06</v>
      </c>
      <c r="D25" s="119">
        <v>15676.02</v>
      </c>
      <c r="E25" s="122">
        <f t="shared" si="7"/>
        <v>-13370.960000000001</v>
      </c>
      <c r="G25" s="206"/>
      <c r="H25" s="206"/>
      <c r="I25" s="206"/>
      <c r="J25" s="206"/>
      <c r="K25" s="206"/>
      <c r="L25" s="206"/>
      <c r="M25" s="206"/>
      <c r="N25" s="206"/>
    </row>
    <row r="26" spans="1:14" x14ac:dyDescent="0.2">
      <c r="A26" s="268" t="s">
        <v>6</v>
      </c>
      <c r="B26" s="269"/>
      <c r="C26" s="54">
        <v>152.35</v>
      </c>
      <c r="D26" s="206">
        <v>0</v>
      </c>
      <c r="E26" s="56">
        <f t="shared" si="7"/>
        <v>152.35</v>
      </c>
      <c r="G26" s="206"/>
      <c r="H26" s="206"/>
      <c r="I26" s="206"/>
      <c r="J26" s="206"/>
      <c r="K26" s="206"/>
      <c r="L26" s="206"/>
      <c r="M26" s="206"/>
      <c r="N26" s="206"/>
    </row>
    <row r="27" spans="1:14" ht="13.5" thickBot="1" x14ac:dyDescent="0.25">
      <c r="A27" s="273" t="s">
        <v>18</v>
      </c>
      <c r="B27" s="274"/>
      <c r="C27" s="120">
        <f>SUM(C20:C26)</f>
        <v>265568.75999999995</v>
      </c>
      <c r="D27" s="57">
        <f>SUM(D20:D26)</f>
        <v>388576.58</v>
      </c>
      <c r="E27" s="60">
        <f t="shared" si="7"/>
        <v>-123007.82000000007</v>
      </c>
      <c r="G27" s="206"/>
      <c r="H27" s="54"/>
      <c r="I27" s="206"/>
      <c r="J27" s="206"/>
      <c r="K27" s="206"/>
      <c r="L27" s="206"/>
      <c r="M27" s="206"/>
      <c r="N27" s="206"/>
    </row>
    <row r="28" spans="1:14" ht="12.75" customHeight="1" x14ac:dyDescent="0.2">
      <c r="G28" s="206"/>
      <c r="H28" s="206"/>
      <c r="I28" s="206"/>
      <c r="J28" s="169"/>
      <c r="K28" s="206"/>
      <c r="L28" s="206"/>
      <c r="M28" s="206"/>
      <c r="N28" s="206"/>
    </row>
  </sheetData>
  <mergeCells count="54">
    <mergeCell ref="K10:L10"/>
    <mergeCell ref="A1:D1"/>
    <mergeCell ref="A2:C2"/>
    <mergeCell ref="A3:C3"/>
    <mergeCell ref="A4:C4"/>
    <mergeCell ref="A5:C5"/>
    <mergeCell ref="A6:C6"/>
    <mergeCell ref="A7:C7"/>
    <mergeCell ref="A8:C8"/>
    <mergeCell ref="A9:C9"/>
    <mergeCell ref="A10:B10"/>
    <mergeCell ref="F10:G10"/>
    <mergeCell ref="A11:B11"/>
    <mergeCell ref="F11:G11"/>
    <mergeCell ref="K11:L11"/>
    <mergeCell ref="A12:B12"/>
    <mergeCell ref="F12:G12"/>
    <mergeCell ref="K12:L12"/>
    <mergeCell ref="A13:B13"/>
    <mergeCell ref="F13:G13"/>
    <mergeCell ref="K13:L13"/>
    <mergeCell ref="A14:B14"/>
    <mergeCell ref="F14:G14"/>
    <mergeCell ref="K14:L14"/>
    <mergeCell ref="A15:B15"/>
    <mergeCell ref="F15:G15"/>
    <mergeCell ref="K15:L15"/>
    <mergeCell ref="A16:B16"/>
    <mergeCell ref="F16:G16"/>
    <mergeCell ref="K16:L16"/>
    <mergeCell ref="A17:B17"/>
    <mergeCell ref="F17:G17"/>
    <mergeCell ref="K17:L17"/>
    <mergeCell ref="A18:B18"/>
    <mergeCell ref="F18:G18"/>
    <mergeCell ref="K18:L18"/>
    <mergeCell ref="A19:B19"/>
    <mergeCell ref="F19:G19"/>
    <mergeCell ref="I19:J19"/>
    <mergeCell ref="L19:N19"/>
    <mergeCell ref="A20:B20"/>
    <mergeCell ref="F20:G20"/>
    <mergeCell ref="I20:J20"/>
    <mergeCell ref="A27:B27"/>
    <mergeCell ref="A21:B21"/>
    <mergeCell ref="F21:G21"/>
    <mergeCell ref="I21:J21"/>
    <mergeCell ref="A22:B22"/>
    <mergeCell ref="F22:G22"/>
    <mergeCell ref="I22:J22"/>
    <mergeCell ref="A23:B23"/>
    <mergeCell ref="A24:B24"/>
    <mergeCell ref="A25:B25"/>
    <mergeCell ref="A26:B26"/>
  </mergeCells>
  <conditionalFormatting sqref="E11:E12 E14:E18">
    <cfRule type="cellIs" dxfId="14" priority="3" operator="lessThan">
      <formula>$N$4</formula>
    </cfRule>
  </conditionalFormatting>
  <conditionalFormatting sqref="J15 J17">
    <cfRule type="cellIs" dxfId="13" priority="2" operator="greaterThan">
      <formula>$N$4</formula>
    </cfRule>
  </conditionalFormatting>
  <conditionalFormatting sqref="M17 M15">
    <cfRule type="cellIs" dxfId="12" priority="1" operator="lessThan">
      <formula>0</formula>
    </cfRule>
  </conditionalFormatting>
  <pageMargins left="0.25" right="0.25" top="0.75" bottom="0.75" header="0.3" footer="0.3"/>
  <pageSetup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"/>
  <sheetViews>
    <sheetView workbookViewId="0">
      <selection activeCell="H22" sqref="H22"/>
    </sheetView>
  </sheetViews>
  <sheetFormatPr defaultRowHeight="12.75" x14ac:dyDescent="0.2"/>
  <cols>
    <col min="1" max="8" width="9.140625" style="215"/>
    <col min="9" max="10" width="9.140625" style="215" customWidth="1"/>
    <col min="11" max="11" width="10.42578125" style="215" customWidth="1"/>
    <col min="12" max="12" width="9.7109375" style="215" bestFit="1" customWidth="1"/>
    <col min="13" max="16384" width="9.140625" style="215"/>
  </cols>
  <sheetData>
    <row r="1" spans="1:14" ht="21.75" thickBot="1" x14ac:dyDescent="0.4">
      <c r="A1" s="277" t="s">
        <v>58</v>
      </c>
      <c r="B1" s="277"/>
      <c r="C1" s="277"/>
      <c r="D1" s="277"/>
      <c r="E1" s="51"/>
    </row>
    <row r="2" spans="1:14" x14ac:dyDescent="0.2">
      <c r="A2" s="278" t="s">
        <v>59</v>
      </c>
      <c r="B2" s="279"/>
      <c r="C2" s="279"/>
      <c r="D2" s="216" t="s">
        <v>0</v>
      </c>
      <c r="E2" s="216" t="s">
        <v>1</v>
      </c>
      <c r="F2" s="216" t="s">
        <v>2</v>
      </c>
      <c r="G2" s="216" t="s">
        <v>60</v>
      </c>
      <c r="H2" s="216" t="s">
        <v>4</v>
      </c>
      <c r="I2" s="216" t="s">
        <v>61</v>
      </c>
      <c r="J2" s="216" t="s">
        <v>6</v>
      </c>
      <c r="K2" s="221" t="s">
        <v>35</v>
      </c>
      <c r="M2" s="217" t="s">
        <v>76</v>
      </c>
      <c r="N2" s="218">
        <v>2012</v>
      </c>
    </row>
    <row r="3" spans="1:14" x14ac:dyDescent="0.2">
      <c r="A3" s="268" t="s">
        <v>122</v>
      </c>
      <c r="B3" s="269"/>
      <c r="C3" s="269"/>
      <c r="D3" s="54">
        <v>714416</v>
      </c>
      <c r="E3" s="54">
        <v>2057962</v>
      </c>
      <c r="F3" s="54">
        <v>503224</v>
      </c>
      <c r="G3" s="54">
        <v>107905</v>
      </c>
      <c r="H3" s="54">
        <v>421640</v>
      </c>
      <c r="I3" s="54">
        <v>58092</v>
      </c>
      <c r="J3" s="54">
        <v>119676</v>
      </c>
      <c r="K3" s="122">
        <f t="shared" ref="K3" si="0">SUM(D3:J3)</f>
        <v>3982915</v>
      </c>
      <c r="M3" s="92" t="s">
        <v>77</v>
      </c>
      <c r="N3" s="93" t="s">
        <v>101</v>
      </c>
    </row>
    <row r="4" spans="1:14" ht="13.5" thickBot="1" x14ac:dyDescent="0.25">
      <c r="A4" s="268" t="s">
        <v>121</v>
      </c>
      <c r="B4" s="269"/>
      <c r="C4" s="269"/>
      <c r="D4" s="54">
        <v>747949</v>
      </c>
      <c r="E4" s="54">
        <v>1865469</v>
      </c>
      <c r="F4" s="54">
        <v>256906</v>
      </c>
      <c r="G4" s="54">
        <v>45392</v>
      </c>
      <c r="H4" s="54">
        <v>450740</v>
      </c>
      <c r="I4" s="54">
        <v>51538</v>
      </c>
      <c r="J4" s="54">
        <v>139798</v>
      </c>
      <c r="K4" s="122">
        <f>SUM(D4:J4)</f>
        <v>3557792</v>
      </c>
      <c r="M4" s="94" t="s">
        <v>70</v>
      </c>
      <c r="N4" s="95">
        <v>0.57999999999999996</v>
      </c>
    </row>
    <row r="5" spans="1:14" x14ac:dyDescent="0.2">
      <c r="A5" s="268" t="s">
        <v>120</v>
      </c>
      <c r="B5" s="269"/>
      <c r="C5" s="269"/>
      <c r="D5" s="54">
        <v>1149110</v>
      </c>
      <c r="E5" s="54">
        <v>1791786</v>
      </c>
      <c r="F5" s="54">
        <v>227913</v>
      </c>
      <c r="G5" s="54">
        <v>839</v>
      </c>
      <c r="H5" s="54">
        <v>479600</v>
      </c>
      <c r="I5" s="54">
        <v>29935</v>
      </c>
      <c r="J5" s="54">
        <v>162329</v>
      </c>
      <c r="K5" s="122">
        <f>SUM(D5:J5)</f>
        <v>3841512</v>
      </c>
      <c r="M5" s="97"/>
      <c r="N5" s="98"/>
    </row>
    <row r="6" spans="1:14" x14ac:dyDescent="0.2">
      <c r="A6" s="288" t="s">
        <v>114</v>
      </c>
      <c r="B6" s="289"/>
      <c r="C6" s="289"/>
      <c r="D6" s="119">
        <v>3929454</v>
      </c>
      <c r="E6" s="119">
        <v>264510</v>
      </c>
      <c r="F6" s="119">
        <v>442908</v>
      </c>
      <c r="G6" s="119">
        <v>185005</v>
      </c>
      <c r="H6" s="119">
        <v>31479</v>
      </c>
      <c r="I6" s="119">
        <v>329000</v>
      </c>
      <c r="J6" s="119">
        <v>24209</v>
      </c>
      <c r="K6" s="122">
        <f>SUM(D6:J6)</f>
        <v>5206565</v>
      </c>
    </row>
    <row r="7" spans="1:14" x14ac:dyDescent="0.2">
      <c r="A7" s="288" t="s">
        <v>115</v>
      </c>
      <c r="B7" s="289"/>
      <c r="C7" s="289"/>
      <c r="D7" s="119">
        <v>4165083</v>
      </c>
      <c r="E7" s="119">
        <v>394775</v>
      </c>
      <c r="F7" s="119">
        <v>422964</v>
      </c>
      <c r="G7" s="119">
        <v>175435</v>
      </c>
      <c r="H7" s="219">
        <v>0</v>
      </c>
      <c r="I7" s="119">
        <v>317319</v>
      </c>
      <c r="J7" s="119">
        <v>0</v>
      </c>
      <c r="K7" s="122">
        <f>SUM(D7:J7)</f>
        <v>5475576</v>
      </c>
    </row>
    <row r="8" spans="1:14" ht="13.5" thickBot="1" x14ac:dyDescent="0.25">
      <c r="A8" s="268" t="s">
        <v>62</v>
      </c>
      <c r="B8" s="269"/>
      <c r="C8" s="269"/>
      <c r="D8" s="54">
        <f t="shared" ref="D8:J8" si="1">D6-D7</f>
        <v>-235629</v>
      </c>
      <c r="E8" s="54">
        <f t="shared" si="1"/>
        <v>-130265</v>
      </c>
      <c r="F8" s="54">
        <f t="shared" si="1"/>
        <v>19944</v>
      </c>
      <c r="G8" s="54">
        <f t="shared" si="1"/>
        <v>9570</v>
      </c>
      <c r="H8" s="54">
        <f t="shared" si="1"/>
        <v>31479</v>
      </c>
      <c r="I8" s="54">
        <f t="shared" si="1"/>
        <v>11681</v>
      </c>
      <c r="J8" s="54">
        <f t="shared" si="1"/>
        <v>24209</v>
      </c>
      <c r="K8" s="122">
        <f t="shared" ref="K8" si="2">SUM(D8:J8)</f>
        <v>-269011</v>
      </c>
    </row>
    <row r="9" spans="1:14" ht="13.5" thickBot="1" x14ac:dyDescent="0.25">
      <c r="A9" s="273" t="s">
        <v>86</v>
      </c>
      <c r="B9" s="274"/>
      <c r="C9" s="274"/>
      <c r="D9" s="57">
        <f t="shared" ref="D9:J9" si="3">D5+D8</f>
        <v>913481</v>
      </c>
      <c r="E9" s="57">
        <f t="shared" si="3"/>
        <v>1661521</v>
      </c>
      <c r="F9" s="57">
        <f t="shared" si="3"/>
        <v>247857</v>
      </c>
      <c r="G9" s="57">
        <f t="shared" si="3"/>
        <v>10409</v>
      </c>
      <c r="H9" s="57">
        <f t="shared" si="3"/>
        <v>511079</v>
      </c>
      <c r="I9" s="57">
        <f t="shared" si="3"/>
        <v>41616</v>
      </c>
      <c r="J9" s="57">
        <f t="shared" si="3"/>
        <v>186538</v>
      </c>
      <c r="K9" s="187">
        <f>SUM(D9:J9)</f>
        <v>3572501</v>
      </c>
    </row>
    <row r="10" spans="1:14" x14ac:dyDescent="0.2">
      <c r="A10" s="278" t="s">
        <v>67</v>
      </c>
      <c r="B10" s="279"/>
      <c r="C10" s="216" t="s">
        <v>16</v>
      </c>
      <c r="D10" s="216" t="s">
        <v>68</v>
      </c>
      <c r="E10" s="221" t="s">
        <v>70</v>
      </c>
      <c r="F10" s="278" t="s">
        <v>71</v>
      </c>
      <c r="G10" s="279"/>
      <c r="H10" s="216" t="s">
        <v>16</v>
      </c>
      <c r="I10" s="216" t="s">
        <v>72</v>
      </c>
      <c r="J10" s="221" t="s">
        <v>70</v>
      </c>
      <c r="K10" s="278" t="s">
        <v>75</v>
      </c>
      <c r="L10" s="279"/>
      <c r="M10" s="216" t="s">
        <v>76</v>
      </c>
      <c r="N10" s="221" t="s">
        <v>18</v>
      </c>
    </row>
    <row r="11" spans="1:14" x14ac:dyDescent="0.2">
      <c r="A11" s="268" t="s">
        <v>12</v>
      </c>
      <c r="B11" s="269"/>
      <c r="C11" s="119">
        <f>D6</f>
        <v>3929454</v>
      </c>
      <c r="D11" s="54">
        <v>2710061.11</v>
      </c>
      <c r="E11" s="123">
        <f>D11/C11</f>
        <v>0.68967879761412143</v>
      </c>
      <c r="F11" s="268" t="s">
        <v>73</v>
      </c>
      <c r="G11" s="269"/>
      <c r="H11" s="119">
        <f>D7</f>
        <v>4165083</v>
      </c>
      <c r="I11" s="54">
        <v>2308707.27</v>
      </c>
      <c r="J11" s="123">
        <f>I11/H11</f>
        <v>0.55430042330488971</v>
      </c>
      <c r="K11" s="268" t="s">
        <v>12</v>
      </c>
      <c r="L11" s="269"/>
      <c r="M11" s="119">
        <f>D11-I11</f>
        <v>401353.83999999985</v>
      </c>
      <c r="N11" s="121">
        <f>D5+M11</f>
        <v>1550463.8399999999</v>
      </c>
    </row>
    <row r="12" spans="1:14" x14ac:dyDescent="0.2">
      <c r="A12" s="268" t="s">
        <v>13</v>
      </c>
      <c r="B12" s="269"/>
      <c r="C12" s="119">
        <f>E6</f>
        <v>264510</v>
      </c>
      <c r="D12" s="54">
        <v>306957.37</v>
      </c>
      <c r="E12" s="123">
        <f t="shared" ref="E12:E18" si="4">D12/C12</f>
        <v>1.1604754829685078</v>
      </c>
      <c r="F12" s="268" t="s">
        <v>13</v>
      </c>
      <c r="G12" s="269"/>
      <c r="H12" s="54">
        <f>E7</f>
        <v>394775</v>
      </c>
      <c r="I12" s="54">
        <v>242857.03</v>
      </c>
      <c r="J12" s="123">
        <f t="shared" ref="J12:J18" si="5">I12/H12</f>
        <v>0.61517834209359756</v>
      </c>
      <c r="K12" s="268" t="s">
        <v>13</v>
      </c>
      <c r="L12" s="269"/>
      <c r="M12" s="119">
        <f t="shared" ref="M12:M18" si="6">D12-I12</f>
        <v>64100.34</v>
      </c>
      <c r="N12" s="121">
        <f>E5+M12</f>
        <v>1855886.34</v>
      </c>
    </row>
    <row r="13" spans="1:14" x14ac:dyDescent="0.2">
      <c r="A13" s="268" t="s">
        <v>14</v>
      </c>
      <c r="B13" s="269"/>
      <c r="C13" s="119">
        <f>F6</f>
        <v>442908</v>
      </c>
      <c r="D13" s="54">
        <v>370403.76</v>
      </c>
      <c r="E13" s="123">
        <f t="shared" si="4"/>
        <v>0.83629954753583136</v>
      </c>
      <c r="F13" s="268" t="s">
        <v>14</v>
      </c>
      <c r="G13" s="269"/>
      <c r="H13" s="54">
        <f>F7</f>
        <v>422964</v>
      </c>
      <c r="I13" s="54">
        <v>370927.44</v>
      </c>
      <c r="J13" s="123">
        <f t="shared" si="5"/>
        <v>0.87697165716231174</v>
      </c>
      <c r="K13" s="268" t="s">
        <v>14</v>
      </c>
      <c r="L13" s="269"/>
      <c r="M13" s="119">
        <f t="shared" si="6"/>
        <v>-523.67999999999302</v>
      </c>
      <c r="N13" s="121">
        <f>F5+M13</f>
        <v>227389.32</v>
      </c>
    </row>
    <row r="14" spans="1:14" x14ac:dyDescent="0.2">
      <c r="A14" s="268" t="s">
        <v>3</v>
      </c>
      <c r="B14" s="269"/>
      <c r="C14" s="54">
        <f>G6</f>
        <v>185005</v>
      </c>
      <c r="D14" s="54">
        <v>181571.34</v>
      </c>
      <c r="E14" s="194">
        <f t="shared" si="4"/>
        <v>0.98144017729250554</v>
      </c>
      <c r="F14" s="268" t="s">
        <v>3</v>
      </c>
      <c r="G14" s="269"/>
      <c r="H14" s="119">
        <f>G7</f>
        <v>175435</v>
      </c>
      <c r="I14" s="54">
        <v>106555.18</v>
      </c>
      <c r="J14" s="123">
        <f t="shared" si="5"/>
        <v>0.60737697722803319</v>
      </c>
      <c r="K14" s="268" t="s">
        <v>3</v>
      </c>
      <c r="L14" s="269"/>
      <c r="M14" s="119">
        <f t="shared" si="6"/>
        <v>75016.160000000003</v>
      </c>
      <c r="N14" s="121">
        <f>G5+M14</f>
        <v>75855.16</v>
      </c>
    </row>
    <row r="15" spans="1:14" x14ac:dyDescent="0.2">
      <c r="A15" s="268" t="s">
        <v>15</v>
      </c>
      <c r="B15" s="269"/>
      <c r="C15" s="54">
        <f>H6</f>
        <v>31479</v>
      </c>
      <c r="D15" s="54">
        <v>23585.46</v>
      </c>
      <c r="E15" s="194">
        <f t="shared" si="4"/>
        <v>0.74924425807681305</v>
      </c>
      <c r="F15" s="268" t="s">
        <v>15</v>
      </c>
      <c r="G15" s="269"/>
      <c r="H15" s="214">
        <f>H7</f>
        <v>0</v>
      </c>
      <c r="I15" s="214">
        <v>0</v>
      </c>
      <c r="J15" s="123" t="e">
        <f t="shared" si="5"/>
        <v>#DIV/0!</v>
      </c>
      <c r="K15" s="268" t="s">
        <v>15</v>
      </c>
      <c r="L15" s="269"/>
      <c r="M15" s="119">
        <f t="shared" si="6"/>
        <v>23585.46</v>
      </c>
      <c r="N15" s="121">
        <f>H5+M15</f>
        <v>503185.46</v>
      </c>
    </row>
    <row r="16" spans="1:14" x14ac:dyDescent="0.2">
      <c r="A16" s="268" t="s">
        <v>5</v>
      </c>
      <c r="B16" s="269"/>
      <c r="C16" s="54">
        <f>I6</f>
        <v>329000</v>
      </c>
      <c r="D16" s="54">
        <v>326590.15999999997</v>
      </c>
      <c r="E16" s="194">
        <f t="shared" si="4"/>
        <v>0.99267525835866255</v>
      </c>
      <c r="F16" s="268" t="s">
        <v>5</v>
      </c>
      <c r="G16" s="269"/>
      <c r="H16" s="119">
        <f>I7</f>
        <v>317319</v>
      </c>
      <c r="I16" s="54">
        <v>207544.91</v>
      </c>
      <c r="J16" s="123">
        <f t="shared" si="5"/>
        <v>0.65405762024965419</v>
      </c>
      <c r="K16" s="268" t="s">
        <v>5</v>
      </c>
      <c r="L16" s="269"/>
      <c r="M16" s="119">
        <f t="shared" si="6"/>
        <v>119045.24999999997</v>
      </c>
      <c r="N16" s="121">
        <f>I5+M16</f>
        <v>148980.24999999997</v>
      </c>
    </row>
    <row r="17" spans="1:14" x14ac:dyDescent="0.2">
      <c r="A17" s="268" t="s">
        <v>6</v>
      </c>
      <c r="B17" s="269"/>
      <c r="C17" s="54">
        <f>J6</f>
        <v>24209</v>
      </c>
      <c r="D17" s="54">
        <v>22244.16</v>
      </c>
      <c r="E17" s="123">
        <f t="shared" si="4"/>
        <v>0.91883844851088436</v>
      </c>
      <c r="F17" s="268" t="s">
        <v>6</v>
      </c>
      <c r="G17" s="269"/>
      <c r="H17" s="119">
        <f>J7</f>
        <v>0</v>
      </c>
      <c r="I17" s="214">
        <v>0</v>
      </c>
      <c r="J17" s="123" t="e">
        <f t="shared" si="5"/>
        <v>#DIV/0!</v>
      </c>
      <c r="K17" s="268" t="s">
        <v>6</v>
      </c>
      <c r="L17" s="269"/>
      <c r="M17" s="119">
        <f t="shared" si="6"/>
        <v>22244.16</v>
      </c>
      <c r="N17" s="121">
        <f>J5+M17</f>
        <v>184573.16</v>
      </c>
    </row>
    <row r="18" spans="1:14" ht="13.5" thickBot="1" x14ac:dyDescent="0.25">
      <c r="A18" s="273" t="s">
        <v>69</v>
      </c>
      <c r="B18" s="274"/>
      <c r="C18" s="57">
        <f>SUM(C11:C17)</f>
        <v>5206565</v>
      </c>
      <c r="D18" s="57">
        <f>SUM(D11:D17)</f>
        <v>3941413.3600000003</v>
      </c>
      <c r="E18" s="123">
        <f t="shared" si="4"/>
        <v>0.75700838460674169</v>
      </c>
      <c r="F18" s="273" t="s">
        <v>74</v>
      </c>
      <c r="G18" s="274"/>
      <c r="H18" s="57">
        <f>SUM(H11:H17)</f>
        <v>5475576</v>
      </c>
      <c r="I18" s="57">
        <f>SUM(I11:I17)</f>
        <v>3236591.83</v>
      </c>
      <c r="J18" s="123">
        <f t="shared" si="5"/>
        <v>0.59109613856149568</v>
      </c>
      <c r="K18" s="273" t="s">
        <v>35</v>
      </c>
      <c r="L18" s="274"/>
      <c r="M18" s="119">
        <f t="shared" si="6"/>
        <v>704821.53000000026</v>
      </c>
      <c r="N18" s="124">
        <f>SUM(N11:N17)</f>
        <v>4546333.53</v>
      </c>
    </row>
    <row r="19" spans="1:14" ht="15" customHeight="1" x14ac:dyDescent="0.2">
      <c r="A19" s="278" t="s">
        <v>79</v>
      </c>
      <c r="B19" s="279"/>
      <c r="C19" s="216" t="s">
        <v>20</v>
      </c>
      <c r="D19" s="216" t="s">
        <v>19</v>
      </c>
      <c r="E19" s="221"/>
      <c r="F19" s="278" t="s">
        <v>80</v>
      </c>
      <c r="G19" s="279"/>
      <c r="H19" s="221"/>
      <c r="I19" s="278" t="s">
        <v>81</v>
      </c>
      <c r="J19" s="279"/>
      <c r="K19" s="221"/>
      <c r="L19" s="278" t="s">
        <v>88</v>
      </c>
      <c r="M19" s="279"/>
      <c r="N19" s="298"/>
    </row>
    <row r="20" spans="1:14" x14ac:dyDescent="0.2">
      <c r="A20" s="268" t="s">
        <v>12</v>
      </c>
      <c r="B20" s="269"/>
      <c r="C20" s="54">
        <v>310178.05</v>
      </c>
      <c r="D20" s="54">
        <v>374000.89</v>
      </c>
      <c r="E20" s="56">
        <f>C20-D20</f>
        <v>-63822.840000000026</v>
      </c>
      <c r="F20" s="268" t="s">
        <v>22</v>
      </c>
      <c r="G20" s="269"/>
      <c r="H20" s="161">
        <v>1.2500000000000001E-2</v>
      </c>
      <c r="I20" s="268" t="s">
        <v>82</v>
      </c>
      <c r="J20" s="269"/>
      <c r="K20" s="56">
        <v>114478.69</v>
      </c>
      <c r="L20" s="188">
        <v>40725</v>
      </c>
      <c r="M20" s="97" t="s">
        <v>39</v>
      </c>
      <c r="N20" s="189">
        <f>K5</f>
        <v>3841512</v>
      </c>
    </row>
    <row r="21" spans="1:14" x14ac:dyDescent="0.2">
      <c r="A21" s="268" t="s">
        <v>13</v>
      </c>
      <c r="B21" s="269"/>
      <c r="C21" s="54">
        <v>1438.56</v>
      </c>
      <c r="D21" s="54">
        <v>45754.13</v>
      </c>
      <c r="E21" s="56">
        <f t="shared" ref="E21:E27" si="7">C21-D21</f>
        <v>-44315.57</v>
      </c>
      <c r="F21" s="268" t="s">
        <v>23</v>
      </c>
      <c r="G21" s="269"/>
      <c r="H21" s="56">
        <v>4586.05</v>
      </c>
      <c r="I21" s="268" t="s">
        <v>22</v>
      </c>
      <c r="J21" s="269"/>
      <c r="K21" s="111">
        <v>7.0000000000000001E-3</v>
      </c>
      <c r="L21" s="190" t="s">
        <v>119</v>
      </c>
      <c r="M21" s="97" t="s">
        <v>39</v>
      </c>
      <c r="N21" s="189">
        <f>M18</f>
        <v>704821.53000000026</v>
      </c>
    </row>
    <row r="22" spans="1:14" ht="13.5" thickBot="1" x14ac:dyDescent="0.25">
      <c r="A22" s="268" t="s">
        <v>14</v>
      </c>
      <c r="B22" s="269"/>
      <c r="C22" s="54">
        <v>67156.25</v>
      </c>
      <c r="D22" s="54">
        <v>31868.37</v>
      </c>
      <c r="E22" s="56">
        <f t="shared" si="7"/>
        <v>35287.880000000005</v>
      </c>
      <c r="F22" s="273" t="s">
        <v>24</v>
      </c>
      <c r="G22" s="274"/>
      <c r="H22" s="60">
        <v>4586.05</v>
      </c>
      <c r="I22" s="273" t="s">
        <v>83</v>
      </c>
      <c r="J22" s="274"/>
      <c r="K22" s="72">
        <v>68.02</v>
      </c>
      <c r="L22" s="190" t="s">
        <v>85</v>
      </c>
      <c r="M22" s="97" t="s">
        <v>39</v>
      </c>
      <c r="N22" s="189">
        <f>N20+N21</f>
        <v>4546333.53</v>
      </c>
    </row>
    <row r="23" spans="1:14" x14ac:dyDescent="0.2">
      <c r="A23" s="268" t="s">
        <v>3</v>
      </c>
      <c r="B23" s="269"/>
      <c r="C23" s="54">
        <v>0</v>
      </c>
      <c r="D23" s="54">
        <v>15712</v>
      </c>
      <c r="E23" s="56">
        <f t="shared" si="7"/>
        <v>-15712</v>
      </c>
      <c r="I23" s="214"/>
      <c r="J23" s="214"/>
      <c r="K23" s="54"/>
      <c r="L23" s="220"/>
      <c r="M23" s="220"/>
      <c r="N23" s="220"/>
    </row>
    <row r="24" spans="1:14" x14ac:dyDescent="0.2">
      <c r="A24" s="268" t="s">
        <v>15</v>
      </c>
      <c r="B24" s="269"/>
      <c r="C24" s="54">
        <v>0</v>
      </c>
      <c r="D24" s="214">
        <v>0</v>
      </c>
      <c r="E24" s="56">
        <f t="shared" si="7"/>
        <v>0</v>
      </c>
    </row>
    <row r="25" spans="1:14" x14ac:dyDescent="0.2">
      <c r="A25" s="288" t="s">
        <v>5</v>
      </c>
      <c r="B25" s="289"/>
      <c r="C25" s="119">
        <v>0</v>
      </c>
      <c r="D25" s="119">
        <v>14619.74</v>
      </c>
      <c r="E25" s="122">
        <f t="shared" si="7"/>
        <v>-14619.74</v>
      </c>
      <c r="G25" s="214"/>
      <c r="H25" s="214"/>
      <c r="I25" s="214"/>
      <c r="J25" s="214"/>
      <c r="K25" s="214"/>
      <c r="L25" s="214"/>
      <c r="M25" s="214"/>
      <c r="N25" s="214"/>
    </row>
    <row r="26" spans="1:14" x14ac:dyDescent="0.2">
      <c r="A26" s="268" t="s">
        <v>6</v>
      </c>
      <c r="B26" s="269"/>
      <c r="C26" s="54">
        <v>0</v>
      </c>
      <c r="D26" s="214">
        <v>0</v>
      </c>
      <c r="E26" s="56">
        <f t="shared" si="7"/>
        <v>0</v>
      </c>
      <c r="G26" s="214"/>
      <c r="H26" s="214"/>
      <c r="I26" s="214"/>
      <c r="J26" s="214"/>
      <c r="K26" s="214"/>
      <c r="L26" s="214"/>
      <c r="M26" s="214"/>
      <c r="N26" s="214"/>
    </row>
    <row r="27" spans="1:14" ht="13.5" thickBot="1" x14ac:dyDescent="0.25">
      <c r="A27" s="273" t="s">
        <v>18</v>
      </c>
      <c r="B27" s="274"/>
      <c r="C27" s="120">
        <f>SUM(C20:C26)</f>
        <v>378772.86</v>
      </c>
      <c r="D27" s="57">
        <f>SUM(D20:D26)</f>
        <v>481955.13</v>
      </c>
      <c r="E27" s="60">
        <f t="shared" si="7"/>
        <v>-103182.27000000002</v>
      </c>
      <c r="G27" s="214"/>
      <c r="H27" s="54"/>
      <c r="I27" s="214"/>
      <c r="J27" s="214"/>
      <c r="K27" s="214"/>
      <c r="L27" s="214"/>
      <c r="M27" s="214"/>
      <c r="N27" s="214"/>
    </row>
    <row r="28" spans="1:14" ht="12.75" customHeight="1" x14ac:dyDescent="0.2">
      <c r="G28" s="214"/>
      <c r="H28" s="214"/>
      <c r="I28" s="214"/>
      <c r="J28" s="169"/>
      <c r="K28" s="214"/>
      <c r="L28" s="214"/>
      <c r="M28" s="214"/>
      <c r="N28" s="214"/>
    </row>
  </sheetData>
  <mergeCells count="54">
    <mergeCell ref="A23:B23"/>
    <mergeCell ref="A24:B24"/>
    <mergeCell ref="A25:B25"/>
    <mergeCell ref="A26:B26"/>
    <mergeCell ref="A27:B27"/>
    <mergeCell ref="A21:B21"/>
    <mergeCell ref="F21:G21"/>
    <mergeCell ref="I21:J21"/>
    <mergeCell ref="A22:B22"/>
    <mergeCell ref="F22:G22"/>
    <mergeCell ref="I22:J22"/>
    <mergeCell ref="A19:B19"/>
    <mergeCell ref="F19:G19"/>
    <mergeCell ref="I19:J19"/>
    <mergeCell ref="L19:N19"/>
    <mergeCell ref="A20:B20"/>
    <mergeCell ref="F20:G20"/>
    <mergeCell ref="I20:J20"/>
    <mergeCell ref="A17:B17"/>
    <mergeCell ref="F17:G17"/>
    <mergeCell ref="K17:L17"/>
    <mergeCell ref="A18:B18"/>
    <mergeCell ref="F18:G18"/>
    <mergeCell ref="K18:L18"/>
    <mergeCell ref="A15:B15"/>
    <mergeCell ref="F15:G15"/>
    <mergeCell ref="K15:L15"/>
    <mergeCell ref="A16:B16"/>
    <mergeCell ref="F16:G16"/>
    <mergeCell ref="K16:L16"/>
    <mergeCell ref="A13:B13"/>
    <mergeCell ref="F13:G13"/>
    <mergeCell ref="K13:L13"/>
    <mergeCell ref="A14:B14"/>
    <mergeCell ref="F14:G14"/>
    <mergeCell ref="K14:L14"/>
    <mergeCell ref="A11:B11"/>
    <mergeCell ref="F11:G11"/>
    <mergeCell ref="K11:L11"/>
    <mergeCell ref="A12:B12"/>
    <mergeCell ref="F12:G12"/>
    <mergeCell ref="K12:L12"/>
    <mergeCell ref="K10:L10"/>
    <mergeCell ref="A1:D1"/>
    <mergeCell ref="A2:C2"/>
    <mergeCell ref="A3:C3"/>
    <mergeCell ref="A4:C4"/>
    <mergeCell ref="A5:C5"/>
    <mergeCell ref="A6:C6"/>
    <mergeCell ref="A7:C7"/>
    <mergeCell ref="A8:C8"/>
    <mergeCell ref="A9:C9"/>
    <mergeCell ref="A10:B10"/>
    <mergeCell ref="F10:G10"/>
  </mergeCells>
  <conditionalFormatting sqref="E11:E12 E14:E18">
    <cfRule type="cellIs" dxfId="11" priority="3" operator="lessThan">
      <formula>$N$4</formula>
    </cfRule>
  </conditionalFormatting>
  <conditionalFormatting sqref="J15 J17">
    <cfRule type="cellIs" dxfId="10" priority="2" operator="greaterThan">
      <formula>$N$4</formula>
    </cfRule>
  </conditionalFormatting>
  <conditionalFormatting sqref="M17 M15">
    <cfRule type="cellIs" dxfId="9" priority="1" operator="lessThan">
      <formula>0</formula>
    </cfRule>
  </conditionalFormatting>
  <pageMargins left="0.25" right="0.25" top="0.75" bottom="0.75" header="0.3" footer="0.3"/>
  <pageSetup orientation="landscape" r:id="rId1"/>
  <ignoredErrors>
    <ignoredError sqref="J17 J15" evalError="1"/>
  </ignoredError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"/>
  <sheetViews>
    <sheetView workbookViewId="0">
      <selection activeCell="I24" sqref="I24"/>
    </sheetView>
  </sheetViews>
  <sheetFormatPr defaultRowHeight="12.75" x14ac:dyDescent="0.2"/>
  <cols>
    <col min="1" max="8" width="9.140625" style="223"/>
    <col min="9" max="10" width="9.140625" style="223" customWidth="1"/>
    <col min="11" max="11" width="10.42578125" style="223" customWidth="1"/>
    <col min="12" max="12" width="9.7109375" style="223" bestFit="1" customWidth="1"/>
    <col min="13" max="16384" width="9.140625" style="223"/>
  </cols>
  <sheetData>
    <row r="1" spans="1:14" ht="21.75" thickBot="1" x14ac:dyDescent="0.4">
      <c r="A1" s="277" t="s">
        <v>58</v>
      </c>
      <c r="B1" s="277"/>
      <c r="C1" s="277"/>
      <c r="D1" s="277"/>
      <c r="E1" s="51"/>
    </row>
    <row r="2" spans="1:14" x14ac:dyDescent="0.2">
      <c r="A2" s="278" t="s">
        <v>59</v>
      </c>
      <c r="B2" s="279"/>
      <c r="C2" s="279"/>
      <c r="D2" s="224" t="s">
        <v>0</v>
      </c>
      <c r="E2" s="224" t="s">
        <v>1</v>
      </c>
      <c r="F2" s="224" t="s">
        <v>2</v>
      </c>
      <c r="G2" s="224" t="s">
        <v>60</v>
      </c>
      <c r="H2" s="224" t="s">
        <v>4</v>
      </c>
      <c r="I2" s="224" t="s">
        <v>61</v>
      </c>
      <c r="J2" s="224" t="s">
        <v>6</v>
      </c>
      <c r="K2" s="229" t="s">
        <v>35</v>
      </c>
      <c r="M2" s="225" t="s">
        <v>76</v>
      </c>
      <c r="N2" s="226">
        <v>2012</v>
      </c>
    </row>
    <row r="3" spans="1:14" x14ac:dyDescent="0.2">
      <c r="A3" s="268" t="s">
        <v>122</v>
      </c>
      <c r="B3" s="269"/>
      <c r="C3" s="269"/>
      <c r="D3" s="54">
        <v>714416</v>
      </c>
      <c r="E3" s="54">
        <v>2057962</v>
      </c>
      <c r="F3" s="54">
        <v>503224</v>
      </c>
      <c r="G3" s="54">
        <v>107905</v>
      </c>
      <c r="H3" s="54">
        <v>421640</v>
      </c>
      <c r="I3" s="54">
        <v>58092</v>
      </c>
      <c r="J3" s="54">
        <v>119676</v>
      </c>
      <c r="K3" s="122">
        <f t="shared" ref="K3" si="0">SUM(D3:J3)</f>
        <v>3982915</v>
      </c>
      <c r="M3" s="92" t="s">
        <v>77</v>
      </c>
      <c r="N3" s="93" t="s">
        <v>102</v>
      </c>
    </row>
    <row r="4" spans="1:14" ht="13.5" thickBot="1" x14ac:dyDescent="0.25">
      <c r="A4" s="268" t="s">
        <v>121</v>
      </c>
      <c r="B4" s="269"/>
      <c r="C4" s="269"/>
      <c r="D4" s="54">
        <v>747949</v>
      </c>
      <c r="E4" s="54">
        <v>1865469</v>
      </c>
      <c r="F4" s="54">
        <v>256906</v>
      </c>
      <c r="G4" s="54">
        <v>45392</v>
      </c>
      <c r="H4" s="54">
        <v>450740</v>
      </c>
      <c r="I4" s="54">
        <v>51538</v>
      </c>
      <c r="J4" s="54">
        <v>139798</v>
      </c>
      <c r="K4" s="122">
        <f>SUM(D4:J4)</f>
        <v>3557792</v>
      </c>
      <c r="M4" s="94" t="s">
        <v>70</v>
      </c>
      <c r="N4" s="95">
        <v>0.67</v>
      </c>
    </row>
    <row r="5" spans="1:14" x14ac:dyDescent="0.2">
      <c r="A5" s="268" t="s">
        <v>120</v>
      </c>
      <c r="B5" s="269"/>
      <c r="C5" s="269"/>
      <c r="D5" s="54">
        <v>1149110</v>
      </c>
      <c r="E5" s="54">
        <v>1791786</v>
      </c>
      <c r="F5" s="54">
        <v>227913</v>
      </c>
      <c r="G5" s="54">
        <v>839</v>
      </c>
      <c r="H5" s="54">
        <v>479600</v>
      </c>
      <c r="I5" s="54">
        <v>29935</v>
      </c>
      <c r="J5" s="54">
        <v>162329</v>
      </c>
      <c r="K5" s="122">
        <f>SUM(D5:J5)</f>
        <v>3841512</v>
      </c>
      <c r="M5" s="97"/>
      <c r="N5" s="98"/>
    </row>
    <row r="6" spans="1:14" x14ac:dyDescent="0.2">
      <c r="A6" s="288" t="s">
        <v>114</v>
      </c>
      <c r="B6" s="289"/>
      <c r="C6" s="289"/>
      <c r="D6" s="119">
        <v>3929454</v>
      </c>
      <c r="E6" s="119">
        <v>264510</v>
      </c>
      <c r="F6" s="119">
        <v>442908</v>
      </c>
      <c r="G6" s="119">
        <v>185005</v>
      </c>
      <c r="H6" s="119">
        <v>31479</v>
      </c>
      <c r="I6" s="119">
        <v>329000</v>
      </c>
      <c r="J6" s="119">
        <v>24209</v>
      </c>
      <c r="K6" s="122">
        <f>SUM(D6:J6)</f>
        <v>5206565</v>
      </c>
    </row>
    <row r="7" spans="1:14" x14ac:dyDescent="0.2">
      <c r="A7" s="288" t="s">
        <v>115</v>
      </c>
      <c r="B7" s="289"/>
      <c r="C7" s="289"/>
      <c r="D7" s="119">
        <v>4165083</v>
      </c>
      <c r="E7" s="119">
        <v>394775</v>
      </c>
      <c r="F7" s="119">
        <v>422964</v>
      </c>
      <c r="G7" s="119">
        <v>175435</v>
      </c>
      <c r="H7" s="227">
        <v>0</v>
      </c>
      <c r="I7" s="119">
        <v>317319</v>
      </c>
      <c r="J7" s="119">
        <v>0</v>
      </c>
      <c r="K7" s="122">
        <f>SUM(D7:J7)</f>
        <v>5475576</v>
      </c>
    </row>
    <row r="8" spans="1:14" ht="13.5" thickBot="1" x14ac:dyDescent="0.25">
      <c r="A8" s="268" t="s">
        <v>62</v>
      </c>
      <c r="B8" s="269"/>
      <c r="C8" s="269"/>
      <c r="D8" s="54">
        <f t="shared" ref="D8:J8" si="1">D6-D7</f>
        <v>-235629</v>
      </c>
      <c r="E8" s="54">
        <f t="shared" si="1"/>
        <v>-130265</v>
      </c>
      <c r="F8" s="54">
        <f t="shared" si="1"/>
        <v>19944</v>
      </c>
      <c r="G8" s="54">
        <f t="shared" si="1"/>
        <v>9570</v>
      </c>
      <c r="H8" s="54">
        <f t="shared" si="1"/>
        <v>31479</v>
      </c>
      <c r="I8" s="54">
        <f t="shared" si="1"/>
        <v>11681</v>
      </c>
      <c r="J8" s="54">
        <f t="shared" si="1"/>
        <v>24209</v>
      </c>
      <c r="K8" s="122">
        <f t="shared" ref="K8" si="2">SUM(D8:J8)</f>
        <v>-269011</v>
      </c>
    </row>
    <row r="9" spans="1:14" ht="13.5" thickBot="1" x14ac:dyDescent="0.25">
      <c r="A9" s="273" t="s">
        <v>86</v>
      </c>
      <c r="B9" s="274"/>
      <c r="C9" s="274"/>
      <c r="D9" s="57">
        <f t="shared" ref="D9:J9" si="3">D5+D8</f>
        <v>913481</v>
      </c>
      <c r="E9" s="57">
        <f t="shared" si="3"/>
        <v>1661521</v>
      </c>
      <c r="F9" s="57">
        <f t="shared" si="3"/>
        <v>247857</v>
      </c>
      <c r="G9" s="57">
        <f t="shared" si="3"/>
        <v>10409</v>
      </c>
      <c r="H9" s="57">
        <f t="shared" si="3"/>
        <v>511079</v>
      </c>
      <c r="I9" s="57">
        <f t="shared" si="3"/>
        <v>41616</v>
      </c>
      <c r="J9" s="57">
        <f t="shared" si="3"/>
        <v>186538</v>
      </c>
      <c r="K9" s="187">
        <f>SUM(D9:J9)</f>
        <v>3572501</v>
      </c>
    </row>
    <row r="10" spans="1:14" x14ac:dyDescent="0.2">
      <c r="A10" s="278" t="s">
        <v>67</v>
      </c>
      <c r="B10" s="279"/>
      <c r="C10" s="224" t="s">
        <v>16</v>
      </c>
      <c r="D10" s="224" t="s">
        <v>68</v>
      </c>
      <c r="E10" s="229" t="s">
        <v>70</v>
      </c>
      <c r="F10" s="278" t="s">
        <v>71</v>
      </c>
      <c r="G10" s="279"/>
      <c r="H10" s="224" t="s">
        <v>16</v>
      </c>
      <c r="I10" s="224" t="s">
        <v>72</v>
      </c>
      <c r="J10" s="229" t="s">
        <v>70</v>
      </c>
      <c r="K10" s="278" t="s">
        <v>75</v>
      </c>
      <c r="L10" s="279"/>
      <c r="M10" s="224" t="s">
        <v>76</v>
      </c>
      <c r="N10" s="229" t="s">
        <v>18</v>
      </c>
    </row>
    <row r="11" spans="1:14" x14ac:dyDescent="0.2">
      <c r="A11" s="268" t="s">
        <v>12</v>
      </c>
      <c r="B11" s="269"/>
      <c r="C11" s="119">
        <f>D6</f>
        <v>3929454</v>
      </c>
      <c r="D11" s="54">
        <v>2963022.06</v>
      </c>
      <c r="E11" s="123">
        <f>D11/C11</f>
        <v>0.75405439534347518</v>
      </c>
      <c r="F11" s="268" t="s">
        <v>73</v>
      </c>
      <c r="G11" s="269"/>
      <c r="H11" s="119">
        <f>D7</f>
        <v>4165083</v>
      </c>
      <c r="I11" s="54">
        <v>2649745.09</v>
      </c>
      <c r="J11" s="123">
        <f>I11/H11</f>
        <v>0.63618062113047924</v>
      </c>
      <c r="K11" s="268" t="s">
        <v>12</v>
      </c>
      <c r="L11" s="269"/>
      <c r="M11" s="119">
        <f>D11-I11</f>
        <v>313276.9700000002</v>
      </c>
      <c r="N11" s="121">
        <f>D5+M11</f>
        <v>1462386.9700000002</v>
      </c>
    </row>
    <row r="12" spans="1:14" x14ac:dyDescent="0.2">
      <c r="A12" s="268" t="s">
        <v>13</v>
      </c>
      <c r="B12" s="269"/>
      <c r="C12" s="119">
        <f>E6</f>
        <v>264510</v>
      </c>
      <c r="D12" s="54">
        <v>308200.52</v>
      </c>
      <c r="E12" s="123">
        <f t="shared" ref="E12:E18" si="4">D12/C12</f>
        <v>1.165175305281464</v>
      </c>
      <c r="F12" s="268" t="s">
        <v>13</v>
      </c>
      <c r="G12" s="269"/>
      <c r="H12" s="54">
        <f>E7</f>
        <v>394775</v>
      </c>
      <c r="I12" s="54">
        <v>267282.39</v>
      </c>
      <c r="J12" s="123">
        <f t="shared" ref="J12:J18" si="5">I12/H12</f>
        <v>0.67704993983914896</v>
      </c>
      <c r="K12" s="268" t="s">
        <v>13</v>
      </c>
      <c r="L12" s="269"/>
      <c r="M12" s="119">
        <f t="shared" ref="M12:M18" si="6">D12-I12</f>
        <v>40918.130000000005</v>
      </c>
      <c r="N12" s="121">
        <f>E5+M12</f>
        <v>1832704.13</v>
      </c>
    </row>
    <row r="13" spans="1:14" x14ac:dyDescent="0.2">
      <c r="A13" s="268" t="s">
        <v>14</v>
      </c>
      <c r="B13" s="269"/>
      <c r="C13" s="119">
        <f>F6</f>
        <v>442908</v>
      </c>
      <c r="D13" s="54">
        <v>370419.69</v>
      </c>
      <c r="E13" s="123">
        <f t="shared" si="4"/>
        <v>0.83633551437318809</v>
      </c>
      <c r="F13" s="268" t="s">
        <v>14</v>
      </c>
      <c r="G13" s="269"/>
      <c r="H13" s="54">
        <f>F7</f>
        <v>422964</v>
      </c>
      <c r="I13" s="54">
        <v>459732.38</v>
      </c>
      <c r="J13" s="123">
        <f t="shared" si="5"/>
        <v>1.0869302824826699</v>
      </c>
      <c r="K13" s="268" t="s">
        <v>14</v>
      </c>
      <c r="L13" s="269"/>
      <c r="M13" s="119">
        <f t="shared" si="6"/>
        <v>-89312.69</v>
      </c>
      <c r="N13" s="121">
        <f>F5+M13</f>
        <v>138600.31</v>
      </c>
    </row>
    <row r="14" spans="1:14" x14ac:dyDescent="0.2">
      <c r="A14" s="268" t="s">
        <v>3</v>
      </c>
      <c r="B14" s="269"/>
      <c r="C14" s="54">
        <f>G6</f>
        <v>185005</v>
      </c>
      <c r="D14" s="54">
        <v>181604.72</v>
      </c>
      <c r="E14" s="194">
        <f t="shared" si="4"/>
        <v>0.98162060484851765</v>
      </c>
      <c r="F14" s="268" t="s">
        <v>3</v>
      </c>
      <c r="G14" s="269"/>
      <c r="H14" s="119">
        <f>G7</f>
        <v>175435</v>
      </c>
      <c r="I14" s="54">
        <v>122866.14</v>
      </c>
      <c r="J14" s="123">
        <f t="shared" si="5"/>
        <v>0.70035135520278169</v>
      </c>
      <c r="K14" s="268" t="s">
        <v>3</v>
      </c>
      <c r="L14" s="269"/>
      <c r="M14" s="119">
        <f t="shared" si="6"/>
        <v>58738.58</v>
      </c>
      <c r="N14" s="121">
        <f>G5+M14</f>
        <v>59577.58</v>
      </c>
    </row>
    <row r="15" spans="1:14" x14ac:dyDescent="0.2">
      <c r="A15" s="268" t="s">
        <v>15</v>
      </c>
      <c r="B15" s="269"/>
      <c r="C15" s="54">
        <f>H6</f>
        <v>31479</v>
      </c>
      <c r="D15" s="54">
        <v>23589.439999999999</v>
      </c>
      <c r="E15" s="194">
        <f t="shared" si="4"/>
        <v>0.74937069157215919</v>
      </c>
      <c r="F15" s="268" t="s">
        <v>15</v>
      </c>
      <c r="G15" s="269"/>
      <c r="H15" s="222">
        <f>H7</f>
        <v>0</v>
      </c>
      <c r="I15" s="222">
        <v>0</v>
      </c>
      <c r="J15" s="123" t="e">
        <f t="shared" si="5"/>
        <v>#DIV/0!</v>
      </c>
      <c r="K15" s="268" t="s">
        <v>15</v>
      </c>
      <c r="L15" s="269"/>
      <c r="M15" s="119">
        <f t="shared" si="6"/>
        <v>23589.439999999999</v>
      </c>
      <c r="N15" s="121">
        <f>H5+M15</f>
        <v>503189.44</v>
      </c>
    </row>
    <row r="16" spans="1:14" x14ac:dyDescent="0.2">
      <c r="A16" s="268" t="s">
        <v>5</v>
      </c>
      <c r="B16" s="269"/>
      <c r="C16" s="54">
        <f>I6</f>
        <v>329000</v>
      </c>
      <c r="D16" s="54">
        <v>326650.44</v>
      </c>
      <c r="E16" s="194">
        <f t="shared" si="4"/>
        <v>0.99285848024316115</v>
      </c>
      <c r="F16" s="268" t="s">
        <v>5</v>
      </c>
      <c r="G16" s="269"/>
      <c r="H16" s="119">
        <f>I7</f>
        <v>317319</v>
      </c>
      <c r="I16" s="54">
        <v>222435.78</v>
      </c>
      <c r="J16" s="123">
        <f t="shared" si="5"/>
        <v>0.70098475036162344</v>
      </c>
      <c r="K16" s="268" t="s">
        <v>5</v>
      </c>
      <c r="L16" s="269"/>
      <c r="M16" s="119">
        <f t="shared" si="6"/>
        <v>104214.66</v>
      </c>
      <c r="N16" s="121">
        <f>I5+M16</f>
        <v>134149.66</v>
      </c>
    </row>
    <row r="17" spans="1:14" x14ac:dyDescent="0.2">
      <c r="A17" s="268" t="s">
        <v>6</v>
      </c>
      <c r="B17" s="269"/>
      <c r="C17" s="54">
        <f>J6</f>
        <v>24209</v>
      </c>
      <c r="D17" s="54">
        <v>22248.14</v>
      </c>
      <c r="E17" s="123">
        <f t="shared" si="4"/>
        <v>0.91900285017968519</v>
      </c>
      <c r="F17" s="268" t="s">
        <v>6</v>
      </c>
      <c r="G17" s="269"/>
      <c r="H17" s="119">
        <f>J7</f>
        <v>0</v>
      </c>
      <c r="I17" s="222">
        <v>0</v>
      </c>
      <c r="J17" s="123" t="e">
        <f t="shared" si="5"/>
        <v>#DIV/0!</v>
      </c>
      <c r="K17" s="268" t="s">
        <v>6</v>
      </c>
      <c r="L17" s="269"/>
      <c r="M17" s="119">
        <f t="shared" si="6"/>
        <v>22248.14</v>
      </c>
      <c r="N17" s="121">
        <f>J5+M17</f>
        <v>184577.14</v>
      </c>
    </row>
    <row r="18" spans="1:14" ht="13.5" thickBot="1" x14ac:dyDescent="0.25">
      <c r="A18" s="273" t="s">
        <v>69</v>
      </c>
      <c r="B18" s="274"/>
      <c r="C18" s="57">
        <f>SUM(C11:C17)</f>
        <v>5206565</v>
      </c>
      <c r="D18" s="57">
        <f>SUM(D11:D17)</f>
        <v>4195735.01</v>
      </c>
      <c r="E18" s="123">
        <f t="shared" si="4"/>
        <v>0.80585472571647521</v>
      </c>
      <c r="F18" s="273" t="s">
        <v>74</v>
      </c>
      <c r="G18" s="274"/>
      <c r="H18" s="57">
        <f>SUM(H11:H17)</f>
        <v>5475576</v>
      </c>
      <c r="I18" s="57">
        <f>SUM(I11:I17)</f>
        <v>3722061.78</v>
      </c>
      <c r="J18" s="123">
        <f t="shared" si="5"/>
        <v>0.67975712144256606</v>
      </c>
      <c r="K18" s="273" t="s">
        <v>35</v>
      </c>
      <c r="L18" s="274"/>
      <c r="M18" s="119">
        <f t="shared" si="6"/>
        <v>473673.23</v>
      </c>
      <c r="N18" s="124">
        <f>SUM(N11:N17)</f>
        <v>4315185.2300000004</v>
      </c>
    </row>
    <row r="19" spans="1:14" ht="15" customHeight="1" x14ac:dyDescent="0.2">
      <c r="A19" s="278" t="s">
        <v>79</v>
      </c>
      <c r="B19" s="279"/>
      <c r="C19" s="224" t="s">
        <v>20</v>
      </c>
      <c r="D19" s="224" t="s">
        <v>19</v>
      </c>
      <c r="E19" s="229"/>
      <c r="F19" s="278" t="s">
        <v>80</v>
      </c>
      <c r="G19" s="279"/>
      <c r="H19" s="229"/>
      <c r="I19" s="278" t="s">
        <v>81</v>
      </c>
      <c r="J19" s="279"/>
      <c r="K19" s="229"/>
      <c r="L19" s="278" t="s">
        <v>88</v>
      </c>
      <c r="M19" s="279"/>
      <c r="N19" s="298"/>
    </row>
    <row r="20" spans="1:14" x14ac:dyDescent="0.2">
      <c r="A20" s="268" t="s">
        <v>12</v>
      </c>
      <c r="B20" s="269"/>
      <c r="C20" s="54">
        <v>252960.95</v>
      </c>
      <c r="D20" s="54">
        <v>341037.82</v>
      </c>
      <c r="E20" s="56">
        <f>C20-D20</f>
        <v>-88076.87</v>
      </c>
      <c r="F20" s="268" t="s">
        <v>22</v>
      </c>
      <c r="G20" s="269"/>
      <c r="H20" s="161">
        <v>1.2500000000000001E-2</v>
      </c>
      <c r="I20" s="268" t="s">
        <v>82</v>
      </c>
      <c r="J20" s="269"/>
      <c r="K20" s="56">
        <v>114542.36</v>
      </c>
      <c r="L20" s="188">
        <v>40725</v>
      </c>
      <c r="M20" s="97" t="s">
        <v>39</v>
      </c>
      <c r="N20" s="189">
        <f>K5</f>
        <v>3841512</v>
      </c>
    </row>
    <row r="21" spans="1:14" x14ac:dyDescent="0.2">
      <c r="A21" s="268" t="s">
        <v>13</v>
      </c>
      <c r="B21" s="269"/>
      <c r="C21" s="54">
        <v>1243.1500000000001</v>
      </c>
      <c r="D21" s="54">
        <v>24425.360000000001</v>
      </c>
      <c r="E21" s="56">
        <f t="shared" ref="E21:E27" si="7">C21-D21</f>
        <v>-23182.21</v>
      </c>
      <c r="F21" s="268" t="s">
        <v>23</v>
      </c>
      <c r="G21" s="269"/>
      <c r="H21" s="56">
        <v>4199.12</v>
      </c>
      <c r="I21" s="268" t="s">
        <v>22</v>
      </c>
      <c r="J21" s="269"/>
      <c r="K21" s="111">
        <v>7.0000000000000001E-3</v>
      </c>
      <c r="L21" s="190" t="s">
        <v>119</v>
      </c>
      <c r="M21" s="97" t="s">
        <v>39</v>
      </c>
      <c r="N21" s="189">
        <f>M18</f>
        <v>473673.23</v>
      </c>
    </row>
    <row r="22" spans="1:14" ht="13.5" thickBot="1" x14ac:dyDescent="0.25">
      <c r="A22" s="268" t="s">
        <v>14</v>
      </c>
      <c r="B22" s="269"/>
      <c r="C22" s="54">
        <v>15.93</v>
      </c>
      <c r="D22" s="54">
        <v>88804.94</v>
      </c>
      <c r="E22" s="56">
        <f t="shared" si="7"/>
        <v>-88789.010000000009</v>
      </c>
      <c r="F22" s="273" t="s">
        <v>24</v>
      </c>
      <c r="G22" s="274"/>
      <c r="H22" s="60">
        <v>8785.17</v>
      </c>
      <c r="I22" s="273" t="s">
        <v>83</v>
      </c>
      <c r="J22" s="274"/>
      <c r="K22" s="72">
        <v>63.67</v>
      </c>
      <c r="L22" s="190" t="s">
        <v>85</v>
      </c>
      <c r="M22" s="97" t="s">
        <v>39</v>
      </c>
      <c r="N22" s="189">
        <f>N20+N21</f>
        <v>4315185.2300000004</v>
      </c>
    </row>
    <row r="23" spans="1:14" x14ac:dyDescent="0.2">
      <c r="A23" s="268" t="s">
        <v>3</v>
      </c>
      <c r="B23" s="269"/>
      <c r="C23" s="54">
        <v>33.380000000000003</v>
      </c>
      <c r="D23" s="54">
        <v>16310.96</v>
      </c>
      <c r="E23" s="56">
        <f t="shared" si="7"/>
        <v>-16277.58</v>
      </c>
      <c r="I23" s="222"/>
      <c r="J23" s="222"/>
      <c r="K23" s="54"/>
      <c r="L23" s="228"/>
      <c r="M23" s="228"/>
      <c r="N23" s="228"/>
    </row>
    <row r="24" spans="1:14" x14ac:dyDescent="0.2">
      <c r="A24" s="268" t="s">
        <v>15</v>
      </c>
      <c r="B24" s="269"/>
      <c r="C24" s="54">
        <v>3.98</v>
      </c>
      <c r="D24" s="222">
        <v>0</v>
      </c>
      <c r="E24" s="56">
        <f t="shared" si="7"/>
        <v>3.98</v>
      </c>
    </row>
    <row r="25" spans="1:14" x14ac:dyDescent="0.2">
      <c r="A25" s="288" t="s">
        <v>5</v>
      </c>
      <c r="B25" s="289"/>
      <c r="C25" s="119">
        <v>60.28</v>
      </c>
      <c r="D25" s="119">
        <v>14890.87</v>
      </c>
      <c r="E25" s="122">
        <f t="shared" si="7"/>
        <v>-14830.59</v>
      </c>
      <c r="G25" s="222"/>
      <c r="H25" s="222"/>
      <c r="I25" s="222"/>
      <c r="J25" s="222"/>
      <c r="K25" s="222"/>
      <c r="L25" s="222"/>
      <c r="M25" s="222"/>
      <c r="N25" s="222"/>
    </row>
    <row r="26" spans="1:14" x14ac:dyDescent="0.2">
      <c r="A26" s="268" t="s">
        <v>6</v>
      </c>
      <c r="B26" s="269"/>
      <c r="C26" s="54">
        <v>3.98</v>
      </c>
      <c r="D26" s="222">
        <v>0</v>
      </c>
      <c r="E26" s="56">
        <f t="shared" si="7"/>
        <v>3.98</v>
      </c>
      <c r="G26" s="222"/>
      <c r="H26" s="222"/>
      <c r="I26" s="222"/>
      <c r="J26" s="222"/>
      <c r="K26" s="222"/>
      <c r="L26" s="222"/>
      <c r="M26" s="222"/>
      <c r="N26" s="222"/>
    </row>
    <row r="27" spans="1:14" ht="13.5" thickBot="1" x14ac:dyDescent="0.25">
      <c r="A27" s="273" t="s">
        <v>18</v>
      </c>
      <c r="B27" s="274"/>
      <c r="C27" s="120">
        <f>SUM(C20:C26)</f>
        <v>254321.65000000002</v>
      </c>
      <c r="D27" s="57">
        <f>SUM(D20:D26)</f>
        <v>485469.95</v>
      </c>
      <c r="E27" s="60">
        <f t="shared" si="7"/>
        <v>-231148.3</v>
      </c>
      <c r="G27" s="222"/>
      <c r="H27" s="54"/>
      <c r="I27" s="222"/>
      <c r="J27" s="222"/>
      <c r="K27" s="222"/>
      <c r="L27" s="222"/>
      <c r="M27" s="222"/>
      <c r="N27" s="222"/>
    </row>
    <row r="28" spans="1:14" ht="12.75" customHeight="1" x14ac:dyDescent="0.2">
      <c r="G28" s="222"/>
      <c r="H28" s="222"/>
      <c r="I28" s="222"/>
      <c r="J28" s="169"/>
      <c r="K28" s="230"/>
      <c r="L28" s="222"/>
      <c r="M28" s="222"/>
      <c r="N28" s="222"/>
    </row>
  </sheetData>
  <mergeCells count="54">
    <mergeCell ref="K10:L10"/>
    <mergeCell ref="A1:D1"/>
    <mergeCell ref="A2:C2"/>
    <mergeCell ref="A3:C3"/>
    <mergeCell ref="A4:C4"/>
    <mergeCell ref="A5:C5"/>
    <mergeCell ref="A6:C6"/>
    <mergeCell ref="A7:C7"/>
    <mergeCell ref="A8:C8"/>
    <mergeCell ref="A9:C9"/>
    <mergeCell ref="A10:B10"/>
    <mergeCell ref="F10:G10"/>
    <mergeCell ref="A11:B11"/>
    <mergeCell ref="F11:G11"/>
    <mergeCell ref="K11:L11"/>
    <mergeCell ref="A12:B12"/>
    <mergeCell ref="F12:G12"/>
    <mergeCell ref="K12:L12"/>
    <mergeCell ref="A13:B13"/>
    <mergeCell ref="F13:G13"/>
    <mergeCell ref="K13:L13"/>
    <mergeCell ref="A14:B14"/>
    <mergeCell ref="F14:G14"/>
    <mergeCell ref="K14:L14"/>
    <mergeCell ref="A15:B15"/>
    <mergeCell ref="F15:G15"/>
    <mergeCell ref="K15:L15"/>
    <mergeCell ref="A16:B16"/>
    <mergeCell ref="F16:G16"/>
    <mergeCell ref="K16:L16"/>
    <mergeCell ref="A17:B17"/>
    <mergeCell ref="F17:G17"/>
    <mergeCell ref="K17:L17"/>
    <mergeCell ref="A18:B18"/>
    <mergeCell ref="F18:G18"/>
    <mergeCell ref="K18:L18"/>
    <mergeCell ref="A19:B19"/>
    <mergeCell ref="F19:G19"/>
    <mergeCell ref="I19:J19"/>
    <mergeCell ref="L19:N19"/>
    <mergeCell ref="A20:B20"/>
    <mergeCell ref="F20:G20"/>
    <mergeCell ref="I20:J20"/>
    <mergeCell ref="A21:B21"/>
    <mergeCell ref="F21:G21"/>
    <mergeCell ref="I21:J21"/>
    <mergeCell ref="A22:B22"/>
    <mergeCell ref="F22:G22"/>
    <mergeCell ref="I22:J22"/>
    <mergeCell ref="A23:B23"/>
    <mergeCell ref="A24:B24"/>
    <mergeCell ref="A25:B25"/>
    <mergeCell ref="A26:B26"/>
    <mergeCell ref="A27:B27"/>
  </mergeCells>
  <conditionalFormatting sqref="E11:E12 E14:E18">
    <cfRule type="cellIs" dxfId="8" priority="3" operator="lessThan">
      <formula>$N$4</formula>
    </cfRule>
  </conditionalFormatting>
  <conditionalFormatting sqref="J15 J17">
    <cfRule type="cellIs" dxfId="7" priority="2" operator="greaterThan">
      <formula>$N$4</formula>
    </cfRule>
  </conditionalFormatting>
  <conditionalFormatting sqref="M17 M15">
    <cfRule type="cellIs" dxfId="6" priority="1" operator="lessThan">
      <formula>0</formula>
    </cfRule>
  </conditionalFormatting>
  <pageMargins left="0.25" right="0.25" top="0.75" bottom="0.75" header="0.3" footer="0.3"/>
  <pageSetup orientation="landscape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"/>
  <sheetViews>
    <sheetView workbookViewId="0">
      <selection activeCell="H33" sqref="H33"/>
    </sheetView>
  </sheetViews>
  <sheetFormatPr defaultRowHeight="12.75" x14ac:dyDescent="0.2"/>
  <cols>
    <col min="1" max="8" width="9.140625" style="232"/>
    <col min="9" max="10" width="9.140625" style="232" customWidth="1"/>
    <col min="11" max="11" width="10.42578125" style="232" customWidth="1"/>
    <col min="12" max="12" width="9.7109375" style="232" bestFit="1" customWidth="1"/>
    <col min="13" max="16384" width="9.140625" style="232"/>
  </cols>
  <sheetData>
    <row r="1" spans="1:14" ht="21.75" thickBot="1" x14ac:dyDescent="0.4">
      <c r="A1" s="277" t="s">
        <v>58</v>
      </c>
      <c r="B1" s="277"/>
      <c r="C1" s="277"/>
      <c r="D1" s="277"/>
      <c r="E1" s="51"/>
    </row>
    <row r="2" spans="1:14" x14ac:dyDescent="0.2">
      <c r="A2" s="278" t="s">
        <v>59</v>
      </c>
      <c r="B2" s="279"/>
      <c r="C2" s="279"/>
      <c r="D2" s="233" t="s">
        <v>0</v>
      </c>
      <c r="E2" s="233" t="s">
        <v>1</v>
      </c>
      <c r="F2" s="233" t="s">
        <v>2</v>
      </c>
      <c r="G2" s="233" t="s">
        <v>60</v>
      </c>
      <c r="H2" s="233" t="s">
        <v>4</v>
      </c>
      <c r="I2" s="233" t="s">
        <v>61</v>
      </c>
      <c r="J2" s="233" t="s">
        <v>6</v>
      </c>
      <c r="K2" s="238" t="s">
        <v>35</v>
      </c>
      <c r="M2" s="234" t="s">
        <v>76</v>
      </c>
      <c r="N2" s="235">
        <v>2012</v>
      </c>
    </row>
    <row r="3" spans="1:14" x14ac:dyDescent="0.2">
      <c r="A3" s="268" t="s">
        <v>122</v>
      </c>
      <c r="B3" s="269"/>
      <c r="C3" s="269"/>
      <c r="D3" s="54">
        <v>714416</v>
      </c>
      <c r="E3" s="54">
        <v>2057962</v>
      </c>
      <c r="F3" s="54">
        <v>503224</v>
      </c>
      <c r="G3" s="54">
        <v>107905</v>
      </c>
      <c r="H3" s="54">
        <v>421640</v>
      </c>
      <c r="I3" s="54">
        <v>58092</v>
      </c>
      <c r="J3" s="54">
        <v>119676</v>
      </c>
      <c r="K3" s="122">
        <f t="shared" ref="K3" si="0">SUM(D3:J3)</f>
        <v>3982915</v>
      </c>
      <c r="M3" s="92" t="s">
        <v>77</v>
      </c>
      <c r="N3" s="93" t="s">
        <v>123</v>
      </c>
    </row>
    <row r="4" spans="1:14" ht="13.5" thickBot="1" x14ac:dyDescent="0.25">
      <c r="A4" s="268" t="s">
        <v>121</v>
      </c>
      <c r="B4" s="269"/>
      <c r="C4" s="269"/>
      <c r="D4" s="54">
        <v>747949</v>
      </c>
      <c r="E4" s="54">
        <v>1865469</v>
      </c>
      <c r="F4" s="54">
        <v>256906</v>
      </c>
      <c r="G4" s="54">
        <v>45392</v>
      </c>
      <c r="H4" s="54">
        <v>450740</v>
      </c>
      <c r="I4" s="54">
        <v>51538</v>
      </c>
      <c r="J4" s="54">
        <v>139798</v>
      </c>
      <c r="K4" s="122">
        <f>SUM(D4:J4)</f>
        <v>3557792</v>
      </c>
      <c r="M4" s="94" t="s">
        <v>70</v>
      </c>
      <c r="N4" s="95">
        <v>0.75</v>
      </c>
    </row>
    <row r="5" spans="1:14" x14ac:dyDescent="0.2">
      <c r="A5" s="268" t="s">
        <v>120</v>
      </c>
      <c r="B5" s="269"/>
      <c r="C5" s="269"/>
      <c r="D5" s="54">
        <v>1149110</v>
      </c>
      <c r="E5" s="54">
        <v>1791786</v>
      </c>
      <c r="F5" s="54">
        <v>227913</v>
      </c>
      <c r="G5" s="54">
        <v>839</v>
      </c>
      <c r="H5" s="54">
        <v>479600</v>
      </c>
      <c r="I5" s="54">
        <v>29935</v>
      </c>
      <c r="J5" s="54">
        <v>162329</v>
      </c>
      <c r="K5" s="122">
        <f>SUM(D5:J5)</f>
        <v>3841512</v>
      </c>
      <c r="M5" s="97"/>
      <c r="N5" s="98"/>
    </row>
    <row r="6" spans="1:14" x14ac:dyDescent="0.2">
      <c r="A6" s="288" t="s">
        <v>114</v>
      </c>
      <c r="B6" s="289"/>
      <c r="C6" s="289"/>
      <c r="D6" s="119">
        <v>4023051</v>
      </c>
      <c r="E6" s="119">
        <v>264510</v>
      </c>
      <c r="F6" s="119">
        <v>442908</v>
      </c>
      <c r="G6" s="119">
        <v>185005</v>
      </c>
      <c r="H6" s="119">
        <v>31479</v>
      </c>
      <c r="I6" s="119">
        <v>329000</v>
      </c>
      <c r="J6" s="119">
        <v>24209</v>
      </c>
      <c r="K6" s="122">
        <f>SUM(D6:J6)</f>
        <v>5300162</v>
      </c>
    </row>
    <row r="7" spans="1:14" x14ac:dyDescent="0.2">
      <c r="A7" s="288" t="s">
        <v>115</v>
      </c>
      <c r="B7" s="289"/>
      <c r="C7" s="289"/>
      <c r="D7" s="119">
        <v>4118903</v>
      </c>
      <c r="E7" s="119">
        <v>394775</v>
      </c>
      <c r="F7" s="119">
        <v>422964</v>
      </c>
      <c r="G7" s="119">
        <v>175435</v>
      </c>
      <c r="H7" s="236">
        <v>0</v>
      </c>
      <c r="I7" s="119">
        <v>317319</v>
      </c>
      <c r="J7" s="119">
        <v>0</v>
      </c>
      <c r="K7" s="122">
        <f>SUM(D7:J7)</f>
        <v>5429396</v>
      </c>
    </row>
    <row r="8" spans="1:14" ht="13.5" thickBot="1" x14ac:dyDescent="0.25">
      <c r="A8" s="268" t="s">
        <v>62</v>
      </c>
      <c r="B8" s="269"/>
      <c r="C8" s="269"/>
      <c r="D8" s="54">
        <f t="shared" ref="D8:J8" si="1">D6-D7</f>
        <v>-95852</v>
      </c>
      <c r="E8" s="54">
        <f t="shared" si="1"/>
        <v>-130265</v>
      </c>
      <c r="F8" s="54">
        <f t="shared" si="1"/>
        <v>19944</v>
      </c>
      <c r="G8" s="54">
        <f t="shared" si="1"/>
        <v>9570</v>
      </c>
      <c r="H8" s="54">
        <f t="shared" si="1"/>
        <v>31479</v>
      </c>
      <c r="I8" s="54">
        <f t="shared" si="1"/>
        <v>11681</v>
      </c>
      <c r="J8" s="54">
        <f t="shared" si="1"/>
        <v>24209</v>
      </c>
      <c r="K8" s="122">
        <f t="shared" ref="K8" si="2">SUM(D8:J8)</f>
        <v>-129234</v>
      </c>
    </row>
    <row r="9" spans="1:14" ht="13.5" thickBot="1" x14ac:dyDescent="0.25">
      <c r="A9" s="273" t="s">
        <v>86</v>
      </c>
      <c r="B9" s="274"/>
      <c r="C9" s="274"/>
      <c r="D9" s="57">
        <f t="shared" ref="D9:J9" si="3">D5+D8</f>
        <v>1053258</v>
      </c>
      <c r="E9" s="57">
        <f t="shared" si="3"/>
        <v>1661521</v>
      </c>
      <c r="F9" s="57">
        <f t="shared" si="3"/>
        <v>247857</v>
      </c>
      <c r="G9" s="57">
        <f t="shared" si="3"/>
        <v>10409</v>
      </c>
      <c r="H9" s="57">
        <f t="shared" si="3"/>
        <v>511079</v>
      </c>
      <c r="I9" s="57">
        <f t="shared" si="3"/>
        <v>41616</v>
      </c>
      <c r="J9" s="57">
        <f t="shared" si="3"/>
        <v>186538</v>
      </c>
      <c r="K9" s="187">
        <f>SUM(D9:J9)</f>
        <v>3712278</v>
      </c>
    </row>
    <row r="10" spans="1:14" x14ac:dyDescent="0.2">
      <c r="A10" s="278" t="s">
        <v>67</v>
      </c>
      <c r="B10" s="279"/>
      <c r="C10" s="233" t="s">
        <v>16</v>
      </c>
      <c r="D10" s="233" t="s">
        <v>68</v>
      </c>
      <c r="E10" s="238" t="s">
        <v>70</v>
      </c>
      <c r="F10" s="278" t="s">
        <v>71</v>
      </c>
      <c r="G10" s="279"/>
      <c r="H10" s="233" t="s">
        <v>16</v>
      </c>
      <c r="I10" s="233" t="s">
        <v>72</v>
      </c>
      <c r="J10" s="238" t="s">
        <v>70</v>
      </c>
      <c r="K10" s="278" t="s">
        <v>75</v>
      </c>
      <c r="L10" s="279"/>
      <c r="M10" s="233" t="s">
        <v>76</v>
      </c>
      <c r="N10" s="238" t="s">
        <v>18</v>
      </c>
    </row>
    <row r="11" spans="1:14" x14ac:dyDescent="0.2">
      <c r="A11" s="268" t="s">
        <v>12</v>
      </c>
      <c r="B11" s="269"/>
      <c r="C11" s="119">
        <f>D6</f>
        <v>4023051</v>
      </c>
      <c r="D11" s="54">
        <v>3237477.93</v>
      </c>
      <c r="E11" s="123">
        <f>D11/C11</f>
        <v>0.80473201309155662</v>
      </c>
      <c r="F11" s="268" t="s">
        <v>73</v>
      </c>
      <c r="G11" s="269"/>
      <c r="H11" s="119">
        <f>D7</f>
        <v>4118903</v>
      </c>
      <c r="I11" s="54">
        <v>2990636.71</v>
      </c>
      <c r="J11" s="123">
        <f>I11/H11</f>
        <v>0.72607602315470887</v>
      </c>
      <c r="K11" s="268" t="s">
        <v>12</v>
      </c>
      <c r="L11" s="269"/>
      <c r="M11" s="119">
        <f>D11-I11</f>
        <v>246841.2200000002</v>
      </c>
      <c r="N11" s="121">
        <f>D5+M11</f>
        <v>1395951.2200000002</v>
      </c>
    </row>
    <row r="12" spans="1:14" x14ac:dyDescent="0.2">
      <c r="A12" s="268" t="s">
        <v>13</v>
      </c>
      <c r="B12" s="269"/>
      <c r="C12" s="119">
        <f>E6</f>
        <v>264510</v>
      </c>
      <c r="D12" s="54">
        <v>309427.40000000002</v>
      </c>
      <c r="E12" s="123">
        <f t="shared" ref="E12:E18" si="4">D12/C12</f>
        <v>1.1698136176326037</v>
      </c>
      <c r="F12" s="268" t="s">
        <v>13</v>
      </c>
      <c r="G12" s="269"/>
      <c r="H12" s="54">
        <f>E7</f>
        <v>394775</v>
      </c>
      <c r="I12" s="54">
        <v>297525.02</v>
      </c>
      <c r="J12" s="123">
        <f t="shared" ref="J12:J18" si="5">I12/H12</f>
        <v>0.75365719713761004</v>
      </c>
      <c r="K12" s="268" t="s">
        <v>13</v>
      </c>
      <c r="L12" s="269"/>
      <c r="M12" s="119">
        <f t="shared" ref="M12:M18" si="6">D12-I12</f>
        <v>11902.380000000005</v>
      </c>
      <c r="N12" s="121">
        <f>E5+M12</f>
        <v>1803688.38</v>
      </c>
    </row>
    <row r="13" spans="1:14" x14ac:dyDescent="0.2">
      <c r="A13" s="268" t="s">
        <v>14</v>
      </c>
      <c r="B13" s="269"/>
      <c r="C13" s="119">
        <f>F6</f>
        <v>442908</v>
      </c>
      <c r="D13" s="54">
        <v>370419.69</v>
      </c>
      <c r="E13" s="123">
        <f t="shared" si="4"/>
        <v>0.83633551437318809</v>
      </c>
      <c r="F13" s="268" t="s">
        <v>14</v>
      </c>
      <c r="G13" s="269"/>
      <c r="H13" s="54">
        <f>F7</f>
        <v>422964</v>
      </c>
      <c r="I13" s="54">
        <v>497425.01</v>
      </c>
      <c r="J13" s="123">
        <f t="shared" si="5"/>
        <v>1.1760457391172772</v>
      </c>
      <c r="K13" s="268" t="s">
        <v>14</v>
      </c>
      <c r="L13" s="269"/>
      <c r="M13" s="119">
        <f t="shared" si="6"/>
        <v>-127005.32</v>
      </c>
      <c r="N13" s="121">
        <f>F5+M13</f>
        <v>100907.68</v>
      </c>
    </row>
    <row r="14" spans="1:14" x14ac:dyDescent="0.2">
      <c r="A14" s="268" t="s">
        <v>3</v>
      </c>
      <c r="B14" s="269"/>
      <c r="C14" s="54">
        <f>G6</f>
        <v>185005</v>
      </c>
      <c r="D14" s="54">
        <v>181604.72</v>
      </c>
      <c r="E14" s="194">
        <f t="shared" si="4"/>
        <v>0.98162060484851765</v>
      </c>
      <c r="F14" s="268" t="s">
        <v>3</v>
      </c>
      <c r="G14" s="269"/>
      <c r="H14" s="119">
        <f>G7</f>
        <v>175435</v>
      </c>
      <c r="I14" s="54">
        <v>139259.46</v>
      </c>
      <c r="J14" s="123">
        <f t="shared" si="5"/>
        <v>0.79379519480149341</v>
      </c>
      <c r="K14" s="268" t="s">
        <v>3</v>
      </c>
      <c r="L14" s="269"/>
      <c r="M14" s="119">
        <f t="shared" si="6"/>
        <v>42345.260000000009</v>
      </c>
      <c r="N14" s="121">
        <f>G5+M14</f>
        <v>43184.260000000009</v>
      </c>
    </row>
    <row r="15" spans="1:14" x14ac:dyDescent="0.2">
      <c r="A15" s="268" t="s">
        <v>15</v>
      </c>
      <c r="B15" s="269"/>
      <c r="C15" s="54">
        <f>H6</f>
        <v>31479</v>
      </c>
      <c r="D15" s="54">
        <v>23589.439999999999</v>
      </c>
      <c r="E15" s="194">
        <f t="shared" si="4"/>
        <v>0.74937069157215919</v>
      </c>
      <c r="F15" s="268" t="s">
        <v>15</v>
      </c>
      <c r="G15" s="269"/>
      <c r="H15" s="231">
        <f>H7</f>
        <v>0</v>
      </c>
      <c r="I15" s="231">
        <v>0</v>
      </c>
      <c r="J15" s="123" t="e">
        <f t="shared" si="5"/>
        <v>#DIV/0!</v>
      </c>
      <c r="K15" s="268" t="s">
        <v>15</v>
      </c>
      <c r="L15" s="269"/>
      <c r="M15" s="119">
        <f t="shared" si="6"/>
        <v>23589.439999999999</v>
      </c>
      <c r="N15" s="121">
        <f>H5+M15</f>
        <v>503189.44</v>
      </c>
    </row>
    <row r="16" spans="1:14" x14ac:dyDescent="0.2">
      <c r="A16" s="268" t="s">
        <v>5</v>
      </c>
      <c r="B16" s="269"/>
      <c r="C16" s="54">
        <f>I6</f>
        <v>329000</v>
      </c>
      <c r="D16" s="54">
        <v>326650.44</v>
      </c>
      <c r="E16" s="194">
        <f t="shared" si="4"/>
        <v>0.99285848024316115</v>
      </c>
      <c r="F16" s="268" t="s">
        <v>5</v>
      </c>
      <c r="G16" s="269"/>
      <c r="H16" s="119">
        <f>I7</f>
        <v>317319</v>
      </c>
      <c r="I16" s="54">
        <v>238877.56</v>
      </c>
      <c r="J16" s="123">
        <f t="shared" si="5"/>
        <v>0.75279942266299837</v>
      </c>
      <c r="K16" s="268" t="s">
        <v>5</v>
      </c>
      <c r="L16" s="269"/>
      <c r="M16" s="119">
        <f t="shared" si="6"/>
        <v>87772.88</v>
      </c>
      <c r="N16" s="121">
        <f>I5+M16</f>
        <v>117707.88</v>
      </c>
    </row>
    <row r="17" spans="1:14" x14ac:dyDescent="0.2">
      <c r="A17" s="268" t="s">
        <v>6</v>
      </c>
      <c r="B17" s="269"/>
      <c r="C17" s="54">
        <f>J6</f>
        <v>24209</v>
      </c>
      <c r="D17" s="54">
        <v>22248.14</v>
      </c>
      <c r="E17" s="123">
        <f t="shared" si="4"/>
        <v>0.91900285017968519</v>
      </c>
      <c r="F17" s="268" t="s">
        <v>6</v>
      </c>
      <c r="G17" s="269"/>
      <c r="H17" s="119">
        <f>J7</f>
        <v>0</v>
      </c>
      <c r="I17" s="231">
        <v>0</v>
      </c>
      <c r="J17" s="123" t="e">
        <f t="shared" si="5"/>
        <v>#DIV/0!</v>
      </c>
      <c r="K17" s="268" t="s">
        <v>6</v>
      </c>
      <c r="L17" s="269"/>
      <c r="M17" s="119">
        <f t="shared" si="6"/>
        <v>22248.14</v>
      </c>
      <c r="N17" s="121">
        <f>J5+M17</f>
        <v>184577.14</v>
      </c>
    </row>
    <row r="18" spans="1:14" ht="13.5" thickBot="1" x14ac:dyDescent="0.25">
      <c r="A18" s="273" t="s">
        <v>69</v>
      </c>
      <c r="B18" s="274"/>
      <c r="C18" s="57">
        <f>SUM(C11:C17)</f>
        <v>5300162</v>
      </c>
      <c r="D18" s="57">
        <f>SUM(D11:D17)</f>
        <v>4471417.76</v>
      </c>
      <c r="E18" s="123">
        <f t="shared" si="4"/>
        <v>0.84363794163272743</v>
      </c>
      <c r="F18" s="273" t="s">
        <v>74</v>
      </c>
      <c r="G18" s="274"/>
      <c r="H18" s="57">
        <f>SUM(H11:H17)</f>
        <v>5429396</v>
      </c>
      <c r="I18" s="57">
        <f>SUM(I11:I17)</f>
        <v>4163723.7600000002</v>
      </c>
      <c r="J18" s="123">
        <f t="shared" si="5"/>
        <v>0.76688525942848895</v>
      </c>
      <c r="K18" s="273" t="s">
        <v>35</v>
      </c>
      <c r="L18" s="274"/>
      <c r="M18" s="119">
        <f t="shared" si="6"/>
        <v>307693.99999999953</v>
      </c>
      <c r="N18" s="124">
        <f>SUM(N11:N17)</f>
        <v>4149206</v>
      </c>
    </row>
    <row r="19" spans="1:14" ht="15" customHeight="1" x14ac:dyDescent="0.2">
      <c r="A19" s="278" t="s">
        <v>79</v>
      </c>
      <c r="B19" s="279"/>
      <c r="C19" s="233" t="s">
        <v>20</v>
      </c>
      <c r="D19" s="233" t="s">
        <v>19</v>
      </c>
      <c r="E19" s="238"/>
      <c r="F19" s="278" t="s">
        <v>80</v>
      </c>
      <c r="G19" s="279"/>
      <c r="H19" s="238"/>
      <c r="I19" s="278" t="s">
        <v>81</v>
      </c>
      <c r="J19" s="279"/>
      <c r="K19" s="238"/>
      <c r="L19" s="278" t="s">
        <v>88</v>
      </c>
      <c r="M19" s="279"/>
      <c r="N19" s="298"/>
    </row>
    <row r="20" spans="1:14" x14ac:dyDescent="0.2">
      <c r="A20" s="268" t="s">
        <v>12</v>
      </c>
      <c r="B20" s="269"/>
      <c r="C20" s="54">
        <v>274455.87</v>
      </c>
      <c r="D20" s="54">
        <v>342234.62</v>
      </c>
      <c r="E20" s="56">
        <f>C20-D20</f>
        <v>-67778.75</v>
      </c>
      <c r="F20" s="268" t="s">
        <v>22</v>
      </c>
      <c r="G20" s="269"/>
      <c r="H20" s="161">
        <v>1.2500000000000001E-2</v>
      </c>
      <c r="I20" s="268" t="s">
        <v>82</v>
      </c>
      <c r="J20" s="269"/>
      <c r="K20" s="56">
        <v>114610.46</v>
      </c>
      <c r="L20" s="188">
        <v>40725</v>
      </c>
      <c r="M20" s="97" t="s">
        <v>39</v>
      </c>
      <c r="N20" s="189">
        <f>K5</f>
        <v>3841512</v>
      </c>
    </row>
    <row r="21" spans="1:14" x14ac:dyDescent="0.2">
      <c r="A21" s="268" t="s">
        <v>13</v>
      </c>
      <c r="B21" s="269"/>
      <c r="C21" s="54">
        <v>1226.8800000000001</v>
      </c>
      <c r="D21" s="54">
        <v>30242.63</v>
      </c>
      <c r="E21" s="56">
        <f t="shared" ref="E21:E27" si="7">C21-D21</f>
        <v>-29015.75</v>
      </c>
      <c r="F21" s="268" t="s">
        <v>23</v>
      </c>
      <c r="G21" s="269"/>
      <c r="H21" s="56">
        <v>4331.58</v>
      </c>
      <c r="I21" s="268" t="s">
        <v>22</v>
      </c>
      <c r="J21" s="269"/>
      <c r="K21" s="111">
        <v>7.0000000000000001E-3</v>
      </c>
      <c r="L21" s="190" t="s">
        <v>119</v>
      </c>
      <c r="M21" s="97" t="s">
        <v>39</v>
      </c>
      <c r="N21" s="189">
        <f>M18</f>
        <v>307693.99999999953</v>
      </c>
    </row>
    <row r="22" spans="1:14" ht="13.5" thickBot="1" x14ac:dyDescent="0.25">
      <c r="A22" s="268" t="s">
        <v>14</v>
      </c>
      <c r="B22" s="269"/>
      <c r="C22" s="54">
        <v>0</v>
      </c>
      <c r="D22" s="54">
        <v>37692.629999999997</v>
      </c>
      <c r="E22" s="56">
        <f t="shared" si="7"/>
        <v>-37692.629999999997</v>
      </c>
      <c r="F22" s="273" t="s">
        <v>24</v>
      </c>
      <c r="G22" s="274"/>
      <c r="H22" s="60">
        <v>13116.75</v>
      </c>
      <c r="I22" s="273" t="s">
        <v>83</v>
      </c>
      <c r="J22" s="274"/>
      <c r="K22" s="239">
        <v>68.099999999999994</v>
      </c>
      <c r="L22" s="190" t="s">
        <v>85</v>
      </c>
      <c r="M22" s="97" t="s">
        <v>39</v>
      </c>
      <c r="N22" s="189">
        <f>N20+N21</f>
        <v>4149205.9999999995</v>
      </c>
    </row>
    <row r="23" spans="1:14" x14ac:dyDescent="0.2">
      <c r="A23" s="268" t="s">
        <v>3</v>
      </c>
      <c r="B23" s="269"/>
      <c r="C23" s="54">
        <v>0</v>
      </c>
      <c r="D23" s="54">
        <v>16393.32</v>
      </c>
      <c r="E23" s="56">
        <f t="shared" si="7"/>
        <v>-16393.32</v>
      </c>
      <c r="I23" s="231"/>
      <c r="J23" s="231"/>
      <c r="K23" s="54"/>
      <c r="L23" s="237"/>
      <c r="M23" s="237"/>
      <c r="N23" s="237"/>
    </row>
    <row r="24" spans="1:14" x14ac:dyDescent="0.2">
      <c r="A24" s="268" t="s">
        <v>15</v>
      </c>
      <c r="B24" s="269"/>
      <c r="C24" s="54">
        <v>0</v>
      </c>
      <c r="D24" s="231">
        <v>0</v>
      </c>
      <c r="E24" s="56">
        <f t="shared" si="7"/>
        <v>0</v>
      </c>
    </row>
    <row r="25" spans="1:14" x14ac:dyDescent="0.2">
      <c r="A25" s="288" t="s">
        <v>5</v>
      </c>
      <c r="B25" s="289"/>
      <c r="C25" s="119">
        <v>0</v>
      </c>
      <c r="D25" s="119">
        <v>16441.78</v>
      </c>
      <c r="E25" s="122">
        <f t="shared" si="7"/>
        <v>-16441.78</v>
      </c>
      <c r="G25" s="231"/>
      <c r="H25" s="231"/>
      <c r="I25" s="231"/>
      <c r="J25" s="231"/>
      <c r="K25" s="231"/>
      <c r="L25" s="231"/>
      <c r="M25" s="231"/>
      <c r="N25" s="231"/>
    </row>
    <row r="26" spans="1:14" x14ac:dyDescent="0.2">
      <c r="A26" s="268" t="s">
        <v>6</v>
      </c>
      <c r="B26" s="269"/>
      <c r="C26" s="54">
        <v>0</v>
      </c>
      <c r="D26" s="231">
        <v>0</v>
      </c>
      <c r="E26" s="56">
        <f t="shared" si="7"/>
        <v>0</v>
      </c>
      <c r="G26" s="231"/>
      <c r="H26" s="231"/>
      <c r="I26" s="231"/>
      <c r="J26" s="231"/>
      <c r="K26" s="231"/>
      <c r="L26" s="231"/>
      <c r="M26" s="231"/>
      <c r="N26" s="231"/>
    </row>
    <row r="27" spans="1:14" ht="13.5" thickBot="1" x14ac:dyDescent="0.25">
      <c r="A27" s="273" t="s">
        <v>18</v>
      </c>
      <c r="B27" s="274"/>
      <c r="C27" s="120">
        <f>SUM(C20:C26)</f>
        <v>275682.75</v>
      </c>
      <c r="D27" s="57">
        <f>SUM(D20:D26)</f>
        <v>443004.98</v>
      </c>
      <c r="E27" s="60">
        <f t="shared" si="7"/>
        <v>-167322.22999999998</v>
      </c>
      <c r="G27" s="231"/>
      <c r="H27" s="54"/>
      <c r="I27" s="231"/>
      <c r="J27" s="231"/>
      <c r="K27" s="231"/>
      <c r="L27" s="231"/>
      <c r="M27" s="231"/>
      <c r="N27" s="231"/>
    </row>
    <row r="28" spans="1:14" ht="12.75" customHeight="1" x14ac:dyDescent="0.2">
      <c r="G28" s="231"/>
      <c r="H28" s="231"/>
      <c r="I28" s="231"/>
      <c r="J28" s="169"/>
      <c r="K28" s="236"/>
      <c r="L28" s="231"/>
      <c r="M28" s="231"/>
      <c r="N28" s="231"/>
    </row>
  </sheetData>
  <mergeCells count="54">
    <mergeCell ref="K10:L10"/>
    <mergeCell ref="A1:D1"/>
    <mergeCell ref="A2:C2"/>
    <mergeCell ref="A3:C3"/>
    <mergeCell ref="A4:C4"/>
    <mergeCell ref="A5:C5"/>
    <mergeCell ref="A6:C6"/>
    <mergeCell ref="A7:C7"/>
    <mergeCell ref="A8:C8"/>
    <mergeCell ref="A9:C9"/>
    <mergeCell ref="A10:B10"/>
    <mergeCell ref="F10:G10"/>
    <mergeCell ref="A11:B11"/>
    <mergeCell ref="F11:G11"/>
    <mergeCell ref="K11:L11"/>
    <mergeCell ref="A12:B12"/>
    <mergeCell ref="F12:G12"/>
    <mergeCell ref="K12:L12"/>
    <mergeCell ref="A13:B13"/>
    <mergeCell ref="F13:G13"/>
    <mergeCell ref="K13:L13"/>
    <mergeCell ref="A14:B14"/>
    <mergeCell ref="F14:G14"/>
    <mergeCell ref="K14:L14"/>
    <mergeCell ref="A15:B15"/>
    <mergeCell ref="F15:G15"/>
    <mergeCell ref="K15:L15"/>
    <mergeCell ref="A16:B16"/>
    <mergeCell ref="F16:G16"/>
    <mergeCell ref="K16:L16"/>
    <mergeCell ref="A17:B17"/>
    <mergeCell ref="F17:G17"/>
    <mergeCell ref="K17:L17"/>
    <mergeCell ref="A18:B18"/>
    <mergeCell ref="F18:G18"/>
    <mergeCell ref="K18:L18"/>
    <mergeCell ref="A19:B19"/>
    <mergeCell ref="F19:G19"/>
    <mergeCell ref="I19:J19"/>
    <mergeCell ref="L19:N19"/>
    <mergeCell ref="A20:B20"/>
    <mergeCell ref="F20:G20"/>
    <mergeCell ref="I20:J20"/>
    <mergeCell ref="A21:B21"/>
    <mergeCell ref="F21:G21"/>
    <mergeCell ref="I21:J21"/>
    <mergeCell ref="A22:B22"/>
    <mergeCell ref="F22:G22"/>
    <mergeCell ref="I22:J22"/>
    <mergeCell ref="A23:B23"/>
    <mergeCell ref="A24:B24"/>
    <mergeCell ref="A25:B25"/>
    <mergeCell ref="A26:B26"/>
    <mergeCell ref="A27:B27"/>
  </mergeCells>
  <conditionalFormatting sqref="E11:E12 E14:E18">
    <cfRule type="cellIs" dxfId="5" priority="3" operator="lessThan">
      <formula>$N$4</formula>
    </cfRule>
  </conditionalFormatting>
  <conditionalFormatting sqref="J15 J17">
    <cfRule type="cellIs" dxfId="4" priority="2" operator="greaterThan">
      <formula>$N$4</formula>
    </cfRule>
  </conditionalFormatting>
  <conditionalFormatting sqref="M17 M15">
    <cfRule type="cellIs" dxfId="3" priority="1" operator="lessThan">
      <formula>0</formula>
    </cfRule>
  </conditionalFormatting>
  <pageMargins left="0.25" right="0.25" top="0.75" bottom="0.75" header="0.3" footer="0.3"/>
  <pageSetup orientation="landscape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K26" sqref="K26"/>
    </sheetView>
  </sheetViews>
  <sheetFormatPr defaultRowHeight="12.75" x14ac:dyDescent="0.2"/>
  <cols>
    <col min="1" max="8" width="9.140625" style="241"/>
    <col min="9" max="10" width="9.140625" style="241" customWidth="1"/>
    <col min="11" max="11" width="10.42578125" style="241" customWidth="1"/>
    <col min="12" max="12" width="9.7109375" style="241" bestFit="1" customWidth="1"/>
    <col min="13" max="16384" width="9.140625" style="241"/>
  </cols>
  <sheetData>
    <row r="1" spans="1:14" ht="21.75" thickBot="1" x14ac:dyDescent="0.4">
      <c r="A1" s="277" t="s">
        <v>58</v>
      </c>
      <c r="B1" s="277"/>
      <c r="C1" s="277"/>
      <c r="D1" s="277"/>
      <c r="E1" s="51"/>
    </row>
    <row r="2" spans="1:14" x14ac:dyDescent="0.2">
      <c r="A2" s="278" t="s">
        <v>59</v>
      </c>
      <c r="B2" s="279"/>
      <c r="C2" s="279"/>
      <c r="D2" s="242" t="s">
        <v>0</v>
      </c>
      <c r="E2" s="242" t="s">
        <v>1</v>
      </c>
      <c r="F2" s="242" t="s">
        <v>2</v>
      </c>
      <c r="G2" s="242" t="s">
        <v>60</v>
      </c>
      <c r="H2" s="242" t="s">
        <v>4</v>
      </c>
      <c r="I2" s="242" t="s">
        <v>61</v>
      </c>
      <c r="J2" s="242" t="s">
        <v>6</v>
      </c>
      <c r="K2" s="247" t="s">
        <v>35</v>
      </c>
      <c r="M2" s="243" t="s">
        <v>76</v>
      </c>
      <c r="N2" s="244">
        <v>2012</v>
      </c>
    </row>
    <row r="3" spans="1:14" x14ac:dyDescent="0.2">
      <c r="A3" s="268" t="s">
        <v>122</v>
      </c>
      <c r="B3" s="269"/>
      <c r="C3" s="269"/>
      <c r="D3" s="54">
        <v>714416</v>
      </c>
      <c r="E3" s="54">
        <v>2057962</v>
      </c>
      <c r="F3" s="54">
        <v>503224</v>
      </c>
      <c r="G3" s="54">
        <v>107905</v>
      </c>
      <c r="H3" s="54">
        <v>421640</v>
      </c>
      <c r="I3" s="54">
        <v>58092</v>
      </c>
      <c r="J3" s="54">
        <v>119676</v>
      </c>
      <c r="K3" s="122">
        <f t="shared" ref="K3" si="0">SUM(D3:J3)</f>
        <v>3982915</v>
      </c>
      <c r="M3" s="92" t="s">
        <v>77</v>
      </c>
      <c r="N3" s="93" t="s">
        <v>78</v>
      </c>
    </row>
    <row r="4" spans="1:14" ht="13.5" thickBot="1" x14ac:dyDescent="0.25">
      <c r="A4" s="268" t="s">
        <v>121</v>
      </c>
      <c r="B4" s="269"/>
      <c r="C4" s="269"/>
      <c r="D4" s="54">
        <v>747949</v>
      </c>
      <c r="E4" s="54">
        <v>1865469</v>
      </c>
      <c r="F4" s="54">
        <v>256906</v>
      </c>
      <c r="G4" s="54">
        <v>45392</v>
      </c>
      <c r="H4" s="54">
        <v>450740</v>
      </c>
      <c r="I4" s="54">
        <v>51538</v>
      </c>
      <c r="J4" s="54">
        <v>139798</v>
      </c>
      <c r="K4" s="122">
        <f>SUM(D4:J4)</f>
        <v>3557792</v>
      </c>
      <c r="M4" s="94" t="s">
        <v>70</v>
      </c>
      <c r="N4" s="95">
        <v>0.83</v>
      </c>
    </row>
    <row r="5" spans="1:14" x14ac:dyDescent="0.2">
      <c r="A5" s="268" t="s">
        <v>120</v>
      </c>
      <c r="B5" s="269"/>
      <c r="C5" s="269"/>
      <c r="D5" s="54">
        <v>1149110</v>
      </c>
      <c r="E5" s="54">
        <v>1791786</v>
      </c>
      <c r="F5" s="54">
        <v>227913</v>
      </c>
      <c r="G5" s="54">
        <v>839</v>
      </c>
      <c r="H5" s="54">
        <v>479600</v>
      </c>
      <c r="I5" s="54">
        <v>29935</v>
      </c>
      <c r="J5" s="54">
        <v>162329</v>
      </c>
      <c r="K5" s="122">
        <f>SUM(D5:J5)</f>
        <v>3841512</v>
      </c>
      <c r="M5" s="97"/>
      <c r="N5" s="98"/>
    </row>
    <row r="6" spans="1:14" x14ac:dyDescent="0.2">
      <c r="A6" s="288" t="s">
        <v>114</v>
      </c>
      <c r="B6" s="289"/>
      <c r="C6" s="289"/>
      <c r="D6" s="119">
        <v>4023051</v>
      </c>
      <c r="E6" s="119">
        <v>264510</v>
      </c>
      <c r="F6" s="119">
        <v>442908</v>
      </c>
      <c r="G6" s="119">
        <v>185005</v>
      </c>
      <c r="H6" s="119">
        <v>31479</v>
      </c>
      <c r="I6" s="119">
        <v>329000</v>
      </c>
      <c r="J6" s="119">
        <v>24209</v>
      </c>
      <c r="K6" s="122">
        <f>SUM(D6:J6)</f>
        <v>5300162</v>
      </c>
    </row>
    <row r="7" spans="1:14" x14ac:dyDescent="0.2">
      <c r="A7" s="288" t="s">
        <v>115</v>
      </c>
      <c r="B7" s="289"/>
      <c r="C7" s="289"/>
      <c r="D7" s="119">
        <v>4118903</v>
      </c>
      <c r="E7" s="119">
        <v>394775</v>
      </c>
      <c r="F7" s="119">
        <v>422964</v>
      </c>
      <c r="G7" s="119">
        <v>175435</v>
      </c>
      <c r="H7" s="245">
        <v>0</v>
      </c>
      <c r="I7" s="119">
        <v>317319</v>
      </c>
      <c r="J7" s="119">
        <v>0</v>
      </c>
      <c r="K7" s="122">
        <f>SUM(D7:J7)</f>
        <v>5429396</v>
      </c>
    </row>
    <row r="8" spans="1:14" ht="13.5" thickBot="1" x14ac:dyDescent="0.25">
      <c r="A8" s="268" t="s">
        <v>62</v>
      </c>
      <c r="B8" s="269"/>
      <c r="C8" s="269"/>
      <c r="D8" s="54">
        <f t="shared" ref="D8:J8" si="1">D6-D7</f>
        <v>-95852</v>
      </c>
      <c r="E8" s="54">
        <f t="shared" si="1"/>
        <v>-130265</v>
      </c>
      <c r="F8" s="54">
        <f t="shared" si="1"/>
        <v>19944</v>
      </c>
      <c r="G8" s="54">
        <f t="shared" si="1"/>
        <v>9570</v>
      </c>
      <c r="H8" s="54">
        <f t="shared" si="1"/>
        <v>31479</v>
      </c>
      <c r="I8" s="54">
        <f t="shared" si="1"/>
        <v>11681</v>
      </c>
      <c r="J8" s="54">
        <f t="shared" si="1"/>
        <v>24209</v>
      </c>
      <c r="K8" s="122">
        <f t="shared" ref="K8" si="2">SUM(D8:J8)</f>
        <v>-129234</v>
      </c>
    </row>
    <row r="9" spans="1:14" ht="13.5" thickBot="1" x14ac:dyDescent="0.25">
      <c r="A9" s="273" t="s">
        <v>86</v>
      </c>
      <c r="B9" s="274"/>
      <c r="C9" s="274"/>
      <c r="D9" s="57">
        <f t="shared" ref="D9:J9" si="3">D5+D8</f>
        <v>1053258</v>
      </c>
      <c r="E9" s="57">
        <f t="shared" si="3"/>
        <v>1661521</v>
      </c>
      <c r="F9" s="57">
        <f t="shared" si="3"/>
        <v>247857</v>
      </c>
      <c r="G9" s="57">
        <f t="shared" si="3"/>
        <v>10409</v>
      </c>
      <c r="H9" s="57">
        <f t="shared" si="3"/>
        <v>511079</v>
      </c>
      <c r="I9" s="57">
        <f t="shared" si="3"/>
        <v>41616</v>
      </c>
      <c r="J9" s="57">
        <f t="shared" si="3"/>
        <v>186538</v>
      </c>
      <c r="K9" s="187">
        <f>SUM(D9:J9)</f>
        <v>3712278</v>
      </c>
    </row>
    <row r="10" spans="1:14" x14ac:dyDescent="0.2">
      <c r="A10" s="278" t="s">
        <v>67</v>
      </c>
      <c r="B10" s="279"/>
      <c r="C10" s="242" t="s">
        <v>16</v>
      </c>
      <c r="D10" s="242" t="s">
        <v>68</v>
      </c>
      <c r="E10" s="247" t="s">
        <v>70</v>
      </c>
      <c r="F10" s="278" t="s">
        <v>71</v>
      </c>
      <c r="G10" s="279"/>
      <c r="H10" s="242" t="s">
        <v>16</v>
      </c>
      <c r="I10" s="242" t="s">
        <v>72</v>
      </c>
      <c r="J10" s="247" t="s">
        <v>70</v>
      </c>
      <c r="K10" s="278" t="s">
        <v>75</v>
      </c>
      <c r="L10" s="279"/>
      <c r="M10" s="242" t="s">
        <v>76</v>
      </c>
      <c r="N10" s="247" t="s">
        <v>18</v>
      </c>
    </row>
    <row r="11" spans="1:14" x14ac:dyDescent="0.2">
      <c r="A11" s="268" t="s">
        <v>12</v>
      </c>
      <c r="B11" s="269"/>
      <c r="C11" s="119">
        <f>D6</f>
        <v>4023051</v>
      </c>
      <c r="D11" s="54">
        <v>3613282.22</v>
      </c>
      <c r="E11" s="123">
        <f>D11/C11</f>
        <v>0.89814477121965397</v>
      </c>
      <c r="F11" s="268" t="s">
        <v>73</v>
      </c>
      <c r="G11" s="269"/>
      <c r="H11" s="119">
        <f>D7</f>
        <v>4118903</v>
      </c>
      <c r="I11" s="54">
        <v>3310339.81</v>
      </c>
      <c r="J11" s="123">
        <f>I11/H11</f>
        <v>0.80369452982990863</v>
      </c>
      <c r="K11" s="268" t="s">
        <v>12</v>
      </c>
      <c r="L11" s="269"/>
      <c r="M11" s="119">
        <f>D11-I11</f>
        <v>302942.41000000015</v>
      </c>
      <c r="N11" s="121">
        <f>D5+M11</f>
        <v>1452052.4100000001</v>
      </c>
    </row>
    <row r="12" spans="1:14" x14ac:dyDescent="0.2">
      <c r="A12" s="268" t="s">
        <v>13</v>
      </c>
      <c r="B12" s="269"/>
      <c r="C12" s="119">
        <f>E6</f>
        <v>264510</v>
      </c>
      <c r="D12" s="54">
        <v>310647.34000000003</v>
      </c>
      <c r="E12" s="123">
        <f t="shared" ref="E12:E18" si="4">D12/C12</f>
        <v>1.1744256927904428</v>
      </c>
      <c r="F12" s="268" t="s">
        <v>13</v>
      </c>
      <c r="G12" s="269"/>
      <c r="H12" s="54">
        <f>E7</f>
        <v>394775</v>
      </c>
      <c r="I12" s="54">
        <v>363677.45</v>
      </c>
      <c r="J12" s="123">
        <f t="shared" ref="J12:J18" si="5">I12/H12</f>
        <v>0.92122715470837824</v>
      </c>
      <c r="K12" s="268" t="s">
        <v>13</v>
      </c>
      <c r="L12" s="269"/>
      <c r="M12" s="119">
        <f t="shared" ref="M12:M18" si="6">D12-I12</f>
        <v>-53030.109999999986</v>
      </c>
      <c r="N12" s="121">
        <f>E5+M12</f>
        <v>1738755.8900000001</v>
      </c>
    </row>
    <row r="13" spans="1:14" x14ac:dyDescent="0.2">
      <c r="A13" s="268" t="s">
        <v>14</v>
      </c>
      <c r="B13" s="269"/>
      <c r="C13" s="119">
        <f>F6</f>
        <v>442908</v>
      </c>
      <c r="D13" s="54">
        <v>437417.66</v>
      </c>
      <c r="E13" s="123">
        <f t="shared" si="4"/>
        <v>0.98760388161875601</v>
      </c>
      <c r="F13" s="268" t="s">
        <v>14</v>
      </c>
      <c r="G13" s="269"/>
      <c r="H13" s="54">
        <f>F7</f>
        <v>422964</v>
      </c>
      <c r="I13" s="54">
        <v>535327.72</v>
      </c>
      <c r="J13" s="123">
        <f t="shared" si="5"/>
        <v>1.265657881048978</v>
      </c>
      <c r="K13" s="268" t="s">
        <v>14</v>
      </c>
      <c r="L13" s="269"/>
      <c r="M13" s="119">
        <f t="shared" si="6"/>
        <v>-97910.06</v>
      </c>
      <c r="N13" s="121">
        <f>F5+M13</f>
        <v>130002.94</v>
      </c>
    </row>
    <row r="14" spans="1:14" x14ac:dyDescent="0.2">
      <c r="A14" s="268" t="s">
        <v>3</v>
      </c>
      <c r="B14" s="269"/>
      <c r="C14" s="54">
        <f>G6</f>
        <v>185005</v>
      </c>
      <c r="D14" s="54">
        <v>181604.72</v>
      </c>
      <c r="E14" s="194">
        <f t="shared" si="4"/>
        <v>0.98162060484851765</v>
      </c>
      <c r="F14" s="268" t="s">
        <v>3</v>
      </c>
      <c r="G14" s="269"/>
      <c r="H14" s="119">
        <f>G7</f>
        <v>175435</v>
      </c>
      <c r="I14" s="54">
        <v>155547.85999999999</v>
      </c>
      <c r="J14" s="123">
        <f t="shared" si="5"/>
        <v>0.88664097814005183</v>
      </c>
      <c r="K14" s="268" t="s">
        <v>3</v>
      </c>
      <c r="L14" s="269"/>
      <c r="M14" s="119">
        <f t="shared" si="6"/>
        <v>26056.860000000015</v>
      </c>
      <c r="N14" s="121">
        <f>G5+M14</f>
        <v>26895.860000000015</v>
      </c>
    </row>
    <row r="15" spans="1:14" x14ac:dyDescent="0.2">
      <c r="A15" s="268" t="s">
        <v>15</v>
      </c>
      <c r="B15" s="269"/>
      <c r="C15" s="54">
        <f>H6</f>
        <v>31479</v>
      </c>
      <c r="D15" s="54">
        <v>23589.439999999999</v>
      </c>
      <c r="E15" s="194">
        <f t="shared" si="4"/>
        <v>0.74937069157215919</v>
      </c>
      <c r="F15" s="268" t="s">
        <v>15</v>
      </c>
      <c r="G15" s="269"/>
      <c r="H15" s="240">
        <f>H7</f>
        <v>0</v>
      </c>
      <c r="I15" s="240">
        <v>0</v>
      </c>
      <c r="J15" s="123" t="e">
        <f t="shared" si="5"/>
        <v>#DIV/0!</v>
      </c>
      <c r="K15" s="268" t="s">
        <v>15</v>
      </c>
      <c r="L15" s="269"/>
      <c r="M15" s="119">
        <f t="shared" si="6"/>
        <v>23589.439999999999</v>
      </c>
      <c r="N15" s="121">
        <f>H5+M15</f>
        <v>503189.44</v>
      </c>
    </row>
    <row r="16" spans="1:14" x14ac:dyDescent="0.2">
      <c r="A16" s="268" t="s">
        <v>5</v>
      </c>
      <c r="B16" s="269"/>
      <c r="C16" s="54">
        <f>I6</f>
        <v>329000</v>
      </c>
      <c r="D16" s="54">
        <v>326650.44</v>
      </c>
      <c r="E16" s="194">
        <f t="shared" si="4"/>
        <v>0.99285848024316115</v>
      </c>
      <c r="F16" s="268" t="s">
        <v>5</v>
      </c>
      <c r="G16" s="269"/>
      <c r="H16" s="119">
        <f>I7</f>
        <v>317319</v>
      </c>
      <c r="I16" s="54">
        <v>260712.48</v>
      </c>
      <c r="J16" s="123">
        <f t="shared" si="5"/>
        <v>0.82161005171452073</v>
      </c>
      <c r="K16" s="268" t="s">
        <v>5</v>
      </c>
      <c r="L16" s="269"/>
      <c r="M16" s="119">
        <f t="shared" si="6"/>
        <v>65937.959999999992</v>
      </c>
      <c r="N16" s="121">
        <f>I5+M16</f>
        <v>95872.959999999992</v>
      </c>
    </row>
    <row r="17" spans="1:14" x14ac:dyDescent="0.2">
      <c r="A17" s="268" t="s">
        <v>6</v>
      </c>
      <c r="B17" s="269"/>
      <c r="C17" s="54">
        <f>J6</f>
        <v>24209</v>
      </c>
      <c r="D17" s="54">
        <v>22248.14</v>
      </c>
      <c r="E17" s="123">
        <f t="shared" si="4"/>
        <v>0.91900285017968519</v>
      </c>
      <c r="F17" s="268" t="s">
        <v>6</v>
      </c>
      <c r="G17" s="269"/>
      <c r="H17" s="119">
        <f>J7</f>
        <v>0</v>
      </c>
      <c r="I17" s="240">
        <v>0</v>
      </c>
      <c r="J17" s="123" t="e">
        <f t="shared" si="5"/>
        <v>#DIV/0!</v>
      </c>
      <c r="K17" s="268" t="s">
        <v>6</v>
      </c>
      <c r="L17" s="269"/>
      <c r="M17" s="119">
        <f t="shared" si="6"/>
        <v>22248.14</v>
      </c>
      <c r="N17" s="121">
        <f>J5+M17</f>
        <v>184577.14</v>
      </c>
    </row>
    <row r="18" spans="1:14" ht="13.5" thickBot="1" x14ac:dyDescent="0.25">
      <c r="A18" s="273" t="s">
        <v>69</v>
      </c>
      <c r="B18" s="274"/>
      <c r="C18" s="57">
        <f>SUM(C11:C17)</f>
        <v>5300162</v>
      </c>
      <c r="D18" s="57">
        <f>SUM(D11:D17)</f>
        <v>4915439.96</v>
      </c>
      <c r="E18" s="123">
        <f t="shared" si="4"/>
        <v>0.92741315454131401</v>
      </c>
      <c r="F18" s="273" t="s">
        <v>74</v>
      </c>
      <c r="G18" s="274"/>
      <c r="H18" s="57">
        <f>SUM(H11:H17)</f>
        <v>5429396</v>
      </c>
      <c r="I18" s="57">
        <f>SUM(I11:I17)</f>
        <v>4625605.3200000012</v>
      </c>
      <c r="J18" s="123">
        <f t="shared" si="5"/>
        <v>0.85195578292686724</v>
      </c>
      <c r="K18" s="273" t="s">
        <v>35</v>
      </c>
      <c r="L18" s="274"/>
      <c r="M18" s="119">
        <f t="shared" si="6"/>
        <v>289834.63999999873</v>
      </c>
      <c r="N18" s="124">
        <f>SUM(N11:N17)</f>
        <v>4131346.64</v>
      </c>
    </row>
    <row r="19" spans="1:14" ht="15" customHeight="1" x14ac:dyDescent="0.2">
      <c r="A19" s="278" t="s">
        <v>79</v>
      </c>
      <c r="B19" s="279"/>
      <c r="C19" s="242" t="s">
        <v>20</v>
      </c>
      <c r="D19" s="242" t="s">
        <v>19</v>
      </c>
      <c r="E19" s="247"/>
      <c r="F19" s="278" t="s">
        <v>80</v>
      </c>
      <c r="G19" s="279"/>
      <c r="H19" s="247"/>
      <c r="I19" s="278" t="s">
        <v>81</v>
      </c>
      <c r="J19" s="279"/>
      <c r="K19" s="247"/>
      <c r="L19" s="278" t="s">
        <v>88</v>
      </c>
      <c r="M19" s="279"/>
      <c r="N19" s="298"/>
    </row>
    <row r="20" spans="1:14" x14ac:dyDescent="0.2">
      <c r="A20" s="268" t="s">
        <v>12</v>
      </c>
      <c r="B20" s="269"/>
      <c r="C20" s="54">
        <v>375804.29</v>
      </c>
      <c r="D20" s="54">
        <v>319703.09999999998</v>
      </c>
      <c r="E20" s="56">
        <f>C20-D20</f>
        <v>56101.19</v>
      </c>
      <c r="F20" s="268" t="s">
        <v>22</v>
      </c>
      <c r="G20" s="269"/>
      <c r="H20" s="161">
        <v>1.2500000000000001E-2</v>
      </c>
      <c r="I20" s="268" t="s">
        <v>82</v>
      </c>
      <c r="J20" s="269"/>
      <c r="K20" s="56">
        <v>114676.4</v>
      </c>
      <c r="L20" s="188">
        <v>40725</v>
      </c>
      <c r="M20" s="97" t="s">
        <v>39</v>
      </c>
      <c r="N20" s="189">
        <f>K5</f>
        <v>3841512</v>
      </c>
    </row>
    <row r="21" spans="1:14" x14ac:dyDescent="0.2">
      <c r="A21" s="268" t="s">
        <v>13</v>
      </c>
      <c r="B21" s="269"/>
      <c r="C21" s="54">
        <v>1219.94</v>
      </c>
      <c r="D21" s="54">
        <v>66152.429999999993</v>
      </c>
      <c r="E21" s="56">
        <f t="shared" ref="E21:E27" si="7">C21-D21</f>
        <v>-64932.489999999991</v>
      </c>
      <c r="F21" s="268" t="s">
        <v>23</v>
      </c>
      <c r="G21" s="269"/>
      <c r="H21" s="56">
        <v>3937.15</v>
      </c>
      <c r="I21" s="268" t="s">
        <v>22</v>
      </c>
      <c r="J21" s="269"/>
      <c r="K21" s="111">
        <v>7.0000000000000001E-3</v>
      </c>
      <c r="L21" s="190" t="s">
        <v>119</v>
      </c>
      <c r="M21" s="97" t="s">
        <v>39</v>
      </c>
      <c r="N21" s="189">
        <f>M18</f>
        <v>289834.63999999873</v>
      </c>
    </row>
    <row r="22" spans="1:14" ht="13.5" thickBot="1" x14ac:dyDescent="0.25">
      <c r="A22" s="268" t="s">
        <v>14</v>
      </c>
      <c r="B22" s="269"/>
      <c r="C22" s="54">
        <v>66997.97</v>
      </c>
      <c r="D22" s="54">
        <v>37902.71</v>
      </c>
      <c r="E22" s="56">
        <f t="shared" si="7"/>
        <v>29095.260000000002</v>
      </c>
      <c r="F22" s="273" t="s">
        <v>24</v>
      </c>
      <c r="G22" s="274"/>
      <c r="H22" s="60">
        <v>17053.900000000001</v>
      </c>
      <c r="I22" s="273" t="s">
        <v>83</v>
      </c>
      <c r="J22" s="274"/>
      <c r="K22" s="239">
        <v>65.94</v>
      </c>
      <c r="L22" s="190" t="s">
        <v>85</v>
      </c>
      <c r="M22" s="97" t="s">
        <v>39</v>
      </c>
      <c r="N22" s="189">
        <f>N20+N21</f>
        <v>4131346.6399999987</v>
      </c>
    </row>
    <row r="23" spans="1:14" x14ac:dyDescent="0.2">
      <c r="A23" s="268" t="s">
        <v>3</v>
      </c>
      <c r="B23" s="269"/>
      <c r="C23" s="54">
        <v>0</v>
      </c>
      <c r="D23" s="54">
        <v>16288.4</v>
      </c>
      <c r="E23" s="56">
        <f t="shared" si="7"/>
        <v>-16288.4</v>
      </c>
      <c r="I23" s="240"/>
      <c r="J23" s="240"/>
      <c r="K23" s="54"/>
      <c r="L23" s="246"/>
      <c r="M23" s="246"/>
      <c r="N23" s="246"/>
    </row>
    <row r="24" spans="1:14" x14ac:dyDescent="0.2">
      <c r="A24" s="268" t="s">
        <v>15</v>
      </c>
      <c r="B24" s="269"/>
      <c r="C24" s="54">
        <v>0</v>
      </c>
      <c r="D24" s="240">
        <v>0</v>
      </c>
      <c r="E24" s="56">
        <f t="shared" si="7"/>
        <v>0</v>
      </c>
    </row>
    <row r="25" spans="1:14" x14ac:dyDescent="0.2">
      <c r="A25" s="288" t="s">
        <v>5</v>
      </c>
      <c r="B25" s="289"/>
      <c r="C25" s="119">
        <v>0</v>
      </c>
      <c r="D25" s="119">
        <v>21834.92</v>
      </c>
      <c r="E25" s="122">
        <f t="shared" si="7"/>
        <v>-21834.92</v>
      </c>
      <c r="G25" s="240"/>
      <c r="H25" s="240"/>
      <c r="I25" s="240"/>
      <c r="J25" s="240"/>
      <c r="K25" s="240"/>
      <c r="L25" s="240"/>
      <c r="M25" s="240"/>
      <c r="N25" s="240"/>
    </row>
    <row r="26" spans="1:14" x14ac:dyDescent="0.2">
      <c r="A26" s="268" t="s">
        <v>6</v>
      </c>
      <c r="B26" s="269"/>
      <c r="C26" s="54">
        <v>0</v>
      </c>
      <c r="D26" s="240">
        <v>0</v>
      </c>
      <c r="E26" s="56">
        <f t="shared" si="7"/>
        <v>0</v>
      </c>
      <c r="G26" s="240"/>
      <c r="H26" s="240"/>
      <c r="I26" s="240"/>
      <c r="J26" s="240"/>
      <c r="K26" s="240"/>
      <c r="L26" s="240"/>
      <c r="M26" s="240"/>
      <c r="N26" s="240"/>
    </row>
    <row r="27" spans="1:14" ht="13.5" thickBot="1" x14ac:dyDescent="0.25">
      <c r="A27" s="273" t="s">
        <v>18</v>
      </c>
      <c r="B27" s="274"/>
      <c r="C27" s="120">
        <f>SUM(C20:C26)</f>
        <v>444022.19999999995</v>
      </c>
      <c r="D27" s="57">
        <f>SUM(D20:D26)</f>
        <v>461881.56</v>
      </c>
      <c r="E27" s="60">
        <f t="shared" si="7"/>
        <v>-17859.360000000044</v>
      </c>
      <c r="G27" s="240"/>
      <c r="H27" s="54"/>
      <c r="I27" s="240"/>
      <c r="J27" s="240"/>
      <c r="K27" s="240"/>
      <c r="L27" s="240"/>
      <c r="M27" s="240"/>
      <c r="N27" s="240"/>
    </row>
    <row r="28" spans="1:14" ht="12.75" customHeight="1" x14ac:dyDescent="0.2">
      <c r="G28" s="240"/>
      <c r="H28" s="240"/>
      <c r="I28" s="240"/>
      <c r="J28" s="169"/>
      <c r="K28" s="245"/>
      <c r="L28" s="240"/>
      <c r="M28" s="240"/>
      <c r="N28" s="240"/>
    </row>
  </sheetData>
  <mergeCells count="54">
    <mergeCell ref="A23:B23"/>
    <mergeCell ref="A24:B24"/>
    <mergeCell ref="A25:B25"/>
    <mergeCell ref="A26:B26"/>
    <mergeCell ref="A27:B27"/>
    <mergeCell ref="A21:B21"/>
    <mergeCell ref="F21:G21"/>
    <mergeCell ref="I21:J21"/>
    <mergeCell ref="A22:B22"/>
    <mergeCell ref="F22:G22"/>
    <mergeCell ref="I22:J22"/>
    <mergeCell ref="A19:B19"/>
    <mergeCell ref="F19:G19"/>
    <mergeCell ref="I19:J19"/>
    <mergeCell ref="L19:N19"/>
    <mergeCell ref="A20:B20"/>
    <mergeCell ref="F20:G20"/>
    <mergeCell ref="I20:J20"/>
    <mergeCell ref="A17:B17"/>
    <mergeCell ref="F17:G17"/>
    <mergeCell ref="K17:L17"/>
    <mergeCell ref="A18:B18"/>
    <mergeCell ref="F18:G18"/>
    <mergeCell ref="K18:L18"/>
    <mergeCell ref="A15:B15"/>
    <mergeCell ref="F15:G15"/>
    <mergeCell ref="K15:L15"/>
    <mergeCell ref="A16:B16"/>
    <mergeCell ref="F16:G16"/>
    <mergeCell ref="K16:L16"/>
    <mergeCell ref="A13:B13"/>
    <mergeCell ref="F13:G13"/>
    <mergeCell ref="K13:L13"/>
    <mergeCell ref="A14:B14"/>
    <mergeCell ref="F14:G14"/>
    <mergeCell ref="K14:L14"/>
    <mergeCell ref="A11:B11"/>
    <mergeCell ref="F11:G11"/>
    <mergeCell ref="K11:L11"/>
    <mergeCell ref="A12:B12"/>
    <mergeCell ref="F12:G12"/>
    <mergeCell ref="K12:L12"/>
    <mergeCell ref="K10:L10"/>
    <mergeCell ref="A1:D1"/>
    <mergeCell ref="A2:C2"/>
    <mergeCell ref="A3:C3"/>
    <mergeCell ref="A4:C4"/>
    <mergeCell ref="A5:C5"/>
    <mergeCell ref="A6:C6"/>
    <mergeCell ref="A7:C7"/>
    <mergeCell ref="A8:C8"/>
    <mergeCell ref="A9:C9"/>
    <mergeCell ref="A10:B10"/>
    <mergeCell ref="F10:G10"/>
  </mergeCells>
  <conditionalFormatting sqref="E11:E12 E14:E18">
    <cfRule type="cellIs" dxfId="2" priority="3" operator="lessThan">
      <formula>$N$4</formula>
    </cfRule>
  </conditionalFormatting>
  <conditionalFormatting sqref="J15 J17">
    <cfRule type="cellIs" dxfId="1" priority="2" operator="greaterThan">
      <formula>$N$4</formula>
    </cfRule>
  </conditionalFormatting>
  <conditionalFormatting sqref="M17 M15">
    <cfRule type="cellIs" dxfId="0" priority="1" operator="lessThan">
      <formula>0</formula>
    </cfRule>
  </conditionalFormatting>
  <pageMargins left="0.25" right="0.25" top="0.75" bottom="0.75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D34" sqref="D34"/>
    </sheetView>
  </sheetViews>
  <sheetFormatPr defaultRowHeight="15" x14ac:dyDescent="0.25"/>
  <cols>
    <col min="1" max="1" width="31.42578125" style="7" customWidth="1"/>
    <col min="2" max="2" width="11.5703125" style="7" bestFit="1" customWidth="1"/>
    <col min="3" max="3" width="9.140625" style="7"/>
    <col min="4" max="4" width="9.140625" style="7" customWidth="1"/>
    <col min="5" max="5" width="9.140625" style="7"/>
    <col min="6" max="6" width="9.140625" style="7" customWidth="1"/>
    <col min="7" max="7" width="9.140625" style="7"/>
    <col min="8" max="8" width="11.5703125" style="7" bestFit="1" customWidth="1"/>
    <col min="9" max="10" width="9.5703125" style="7" bestFit="1" customWidth="1"/>
    <col min="11" max="12" width="9.140625" style="7" customWidth="1"/>
    <col min="13" max="16384" width="9.140625" style="7"/>
  </cols>
  <sheetData>
    <row r="1" spans="1:16" ht="15.75" thickBot="1" x14ac:dyDescent="0.3">
      <c r="A1" s="250" t="s">
        <v>52</v>
      </c>
      <c r="B1" s="250"/>
      <c r="C1" s="250"/>
      <c r="D1" s="250"/>
    </row>
    <row r="2" spans="1:16" x14ac:dyDescent="0.25">
      <c r="A2" s="40" t="s">
        <v>40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7" t="s">
        <v>35</v>
      </c>
      <c r="J2" s="21"/>
      <c r="K2" s="251"/>
      <c r="L2" s="251"/>
      <c r="M2" s="251"/>
    </row>
    <row r="3" spans="1:16" x14ac:dyDescent="0.25">
      <c r="A3" s="41" t="s">
        <v>7</v>
      </c>
      <c r="B3" s="8">
        <v>503125</v>
      </c>
      <c r="C3" s="8">
        <v>2021206</v>
      </c>
      <c r="D3" s="8">
        <v>108886</v>
      </c>
      <c r="E3" s="8">
        <v>133473</v>
      </c>
      <c r="F3" s="8">
        <v>392791</v>
      </c>
      <c r="G3" s="42">
        <v>0</v>
      </c>
      <c r="H3" s="8">
        <v>100708</v>
      </c>
      <c r="I3" s="9">
        <f t="shared" ref="I3:I8" si="0">SUM(B3:H3)</f>
        <v>3260189</v>
      </c>
      <c r="J3" s="3"/>
      <c r="K3" s="10"/>
      <c r="L3" s="10"/>
      <c r="M3" s="43"/>
    </row>
    <row r="4" spans="1:16" x14ac:dyDescent="0.25">
      <c r="A4" s="41" t="s">
        <v>8</v>
      </c>
      <c r="B4" s="8">
        <v>714416</v>
      </c>
      <c r="C4" s="8">
        <v>2057962</v>
      </c>
      <c r="D4" s="8">
        <v>503224</v>
      </c>
      <c r="E4" s="8">
        <v>107905</v>
      </c>
      <c r="F4" s="8">
        <v>421640</v>
      </c>
      <c r="G4" s="8">
        <v>58092</v>
      </c>
      <c r="H4" s="8">
        <v>119676</v>
      </c>
      <c r="I4" s="9">
        <f t="shared" si="0"/>
        <v>3982915</v>
      </c>
      <c r="J4" s="1"/>
      <c r="K4" s="43"/>
      <c r="L4" s="10"/>
      <c r="M4" s="43"/>
    </row>
    <row r="5" spans="1:16" x14ac:dyDescent="0.25">
      <c r="A5" s="41" t="s">
        <v>9</v>
      </c>
      <c r="B5" s="8">
        <v>3974177</v>
      </c>
      <c r="C5" s="8">
        <v>229037</v>
      </c>
      <c r="D5" s="8">
        <v>403280</v>
      </c>
      <c r="E5" s="8">
        <v>103000</v>
      </c>
      <c r="F5" s="8">
        <v>28185</v>
      </c>
      <c r="G5" s="8">
        <v>318025</v>
      </c>
      <c r="H5" s="8">
        <v>19185</v>
      </c>
      <c r="I5" s="9">
        <f t="shared" si="0"/>
        <v>5074889</v>
      </c>
      <c r="J5" s="42"/>
      <c r="K5" s="43"/>
      <c r="L5" s="10"/>
      <c r="M5" s="43"/>
    </row>
    <row r="6" spans="1:16" x14ac:dyDescent="0.25">
      <c r="A6" s="41" t="s">
        <v>10</v>
      </c>
      <c r="B6" s="8">
        <v>4182049</v>
      </c>
      <c r="C6" s="8">
        <v>391623</v>
      </c>
      <c r="D6" s="8">
        <v>402376</v>
      </c>
      <c r="E6" s="8">
        <v>155301</v>
      </c>
      <c r="F6" s="42">
        <v>0</v>
      </c>
      <c r="G6" s="8">
        <v>299532</v>
      </c>
      <c r="H6" s="8">
        <v>10000</v>
      </c>
      <c r="I6" s="9">
        <f t="shared" si="0"/>
        <v>5440881</v>
      </c>
      <c r="J6" s="42"/>
      <c r="K6" s="42"/>
      <c r="L6" s="42"/>
      <c r="P6" s="7">
        <f>9/12</f>
        <v>0.75</v>
      </c>
    </row>
    <row r="7" spans="1:16" x14ac:dyDescent="0.25">
      <c r="A7" s="41" t="s">
        <v>31</v>
      </c>
      <c r="B7" s="8">
        <v>-207872</v>
      </c>
      <c r="C7" s="8">
        <v>-162586</v>
      </c>
      <c r="D7" s="42">
        <v>904</v>
      </c>
      <c r="E7" s="8">
        <v>-52301</v>
      </c>
      <c r="F7" s="8">
        <v>28185</v>
      </c>
      <c r="G7" s="8">
        <v>18493</v>
      </c>
      <c r="H7" s="8">
        <v>9185</v>
      </c>
      <c r="I7" s="9">
        <f t="shared" si="0"/>
        <v>-365992</v>
      </c>
      <c r="J7" s="42"/>
      <c r="K7" s="42"/>
      <c r="L7" s="42"/>
    </row>
    <row r="8" spans="1:16" ht="15.75" thickBot="1" x14ac:dyDescent="0.3">
      <c r="A8" s="12" t="s">
        <v>11</v>
      </c>
      <c r="B8" s="13">
        <v>499894</v>
      </c>
      <c r="C8" s="13">
        <v>1895376</v>
      </c>
      <c r="D8" s="13">
        <v>504128</v>
      </c>
      <c r="E8" s="13">
        <v>55604</v>
      </c>
      <c r="F8" s="13">
        <v>449825</v>
      </c>
      <c r="G8" s="13">
        <v>76585</v>
      </c>
      <c r="H8" s="13">
        <v>128861</v>
      </c>
      <c r="I8" s="14">
        <f t="shared" si="0"/>
        <v>3610273</v>
      </c>
      <c r="J8" s="42"/>
      <c r="K8" s="42"/>
      <c r="L8" s="42"/>
    </row>
    <row r="9" spans="1:16" ht="15.75" thickBot="1" x14ac:dyDescent="0.3">
      <c r="A9" s="41"/>
      <c r="B9" s="8"/>
      <c r="C9" s="8"/>
      <c r="D9" s="8"/>
      <c r="E9" s="8"/>
      <c r="F9" s="8"/>
      <c r="G9" s="8"/>
      <c r="H9" s="8"/>
      <c r="I9" s="8"/>
      <c r="J9" s="42"/>
      <c r="K9" s="42"/>
      <c r="L9" s="42"/>
    </row>
    <row r="10" spans="1:16" ht="30" x14ac:dyDescent="0.25">
      <c r="A10" s="46" t="s">
        <v>56</v>
      </c>
      <c r="B10" s="16" t="s">
        <v>16</v>
      </c>
      <c r="C10" s="25" t="s">
        <v>45</v>
      </c>
      <c r="D10" s="18" t="s">
        <v>33</v>
      </c>
      <c r="F10" s="248" t="s">
        <v>57</v>
      </c>
      <c r="G10" s="249"/>
      <c r="H10" s="249"/>
      <c r="I10" s="16" t="s">
        <v>16</v>
      </c>
      <c r="J10" s="25" t="s">
        <v>44</v>
      </c>
      <c r="K10" s="18" t="s">
        <v>34</v>
      </c>
      <c r="N10" s="48"/>
    </row>
    <row r="11" spans="1:16" x14ac:dyDescent="0.25">
      <c r="A11" s="41" t="s">
        <v>12</v>
      </c>
      <c r="B11" s="10">
        <v>3974177</v>
      </c>
      <c r="C11" s="10">
        <v>3039994</v>
      </c>
      <c r="D11" s="2">
        <f>C11/B11</f>
        <v>0.76493674036158932</v>
      </c>
      <c r="F11" s="252" t="s">
        <v>12</v>
      </c>
      <c r="G11" s="253"/>
      <c r="H11" s="253"/>
      <c r="I11" s="8">
        <v>4182049</v>
      </c>
      <c r="J11" s="8">
        <v>2959359</v>
      </c>
      <c r="K11" s="2">
        <f>J11/I11</f>
        <v>0.70763374604171303</v>
      </c>
    </row>
    <row r="12" spans="1:16" x14ac:dyDescent="0.25">
      <c r="A12" s="41" t="s">
        <v>13</v>
      </c>
      <c r="B12" s="10">
        <v>229037</v>
      </c>
      <c r="C12" s="10">
        <v>245679</v>
      </c>
      <c r="D12" s="2">
        <f t="shared" ref="D12:D18" si="1">C12/B12</f>
        <v>1.0726607491366025</v>
      </c>
      <c r="F12" s="252" t="s">
        <v>13</v>
      </c>
      <c r="G12" s="253"/>
      <c r="H12" s="253"/>
      <c r="I12" s="8">
        <v>391623</v>
      </c>
      <c r="J12" s="10">
        <v>347499</v>
      </c>
      <c r="K12" s="2">
        <f>J12/I12</f>
        <v>0.88733041726354167</v>
      </c>
    </row>
    <row r="13" spans="1:16" x14ac:dyDescent="0.25">
      <c r="A13" s="41" t="s">
        <v>14</v>
      </c>
      <c r="B13" s="10">
        <v>403280</v>
      </c>
      <c r="C13" s="10">
        <v>168081</v>
      </c>
      <c r="D13" s="2">
        <f t="shared" si="1"/>
        <v>0.41678486411426302</v>
      </c>
      <c r="F13" s="252" t="s">
        <v>14</v>
      </c>
      <c r="G13" s="253"/>
      <c r="H13" s="253"/>
      <c r="I13" s="8">
        <v>402376</v>
      </c>
      <c r="J13" s="8">
        <v>349188</v>
      </c>
      <c r="K13" s="2">
        <f>J13/I13</f>
        <v>0.86781517784360895</v>
      </c>
    </row>
    <row r="14" spans="1:16" x14ac:dyDescent="0.25">
      <c r="A14" s="41" t="s">
        <v>3</v>
      </c>
      <c r="B14" s="10">
        <v>103000</v>
      </c>
      <c r="C14" s="10">
        <v>101573</v>
      </c>
      <c r="D14" s="2">
        <f t="shared" si="1"/>
        <v>0.98614563106796116</v>
      </c>
      <c r="F14" s="254" t="s">
        <v>3</v>
      </c>
      <c r="G14" s="255"/>
      <c r="H14" s="255"/>
      <c r="I14" s="8">
        <v>155301</v>
      </c>
      <c r="J14" s="8">
        <v>115778</v>
      </c>
      <c r="K14" s="2">
        <f>J14/I14</f>
        <v>0.74550711199541531</v>
      </c>
    </row>
    <row r="15" spans="1:16" x14ac:dyDescent="0.25">
      <c r="A15" s="41" t="s">
        <v>15</v>
      </c>
      <c r="B15" s="10">
        <v>28185</v>
      </c>
      <c r="C15" s="10">
        <v>26537</v>
      </c>
      <c r="D15" s="2">
        <f t="shared" si="1"/>
        <v>0.94152918218910764</v>
      </c>
      <c r="F15" s="254" t="s">
        <v>15</v>
      </c>
      <c r="G15" s="255"/>
      <c r="H15" s="255"/>
      <c r="I15" s="10" t="s">
        <v>25</v>
      </c>
      <c r="J15" s="10" t="s">
        <v>25</v>
      </c>
      <c r="K15" s="2"/>
    </row>
    <row r="16" spans="1:16" x14ac:dyDescent="0.25">
      <c r="A16" s="41" t="s">
        <v>5</v>
      </c>
      <c r="B16" s="10">
        <v>318025</v>
      </c>
      <c r="C16" s="10">
        <v>318812</v>
      </c>
      <c r="D16" s="2">
        <f t="shared" si="1"/>
        <v>1.0024746482194795</v>
      </c>
      <c r="F16" s="254" t="s">
        <v>5</v>
      </c>
      <c r="G16" s="255"/>
      <c r="H16" s="255"/>
      <c r="I16" s="10">
        <v>299532</v>
      </c>
      <c r="J16" s="10">
        <v>267010</v>
      </c>
      <c r="K16" s="2">
        <f>J16/I16</f>
        <v>0.89142395470266955</v>
      </c>
    </row>
    <row r="17" spans="1:11" x14ac:dyDescent="0.25">
      <c r="A17" s="41" t="s">
        <v>6</v>
      </c>
      <c r="B17" s="10">
        <v>19185</v>
      </c>
      <c r="C17" s="10">
        <v>19417</v>
      </c>
      <c r="D17" s="2">
        <f t="shared" si="1"/>
        <v>1.0120927808183477</v>
      </c>
      <c r="F17" s="254" t="s">
        <v>6</v>
      </c>
      <c r="G17" s="255"/>
      <c r="H17" s="255"/>
      <c r="I17" s="10">
        <v>10000</v>
      </c>
      <c r="J17" s="10">
        <v>0</v>
      </c>
      <c r="K17" s="2">
        <f>J17/I17</f>
        <v>0</v>
      </c>
    </row>
    <row r="18" spans="1:11" ht="15.75" thickBot="1" x14ac:dyDescent="0.3">
      <c r="A18" s="12" t="s">
        <v>17</v>
      </c>
      <c r="B18" s="13">
        <f>SUM(B11:B17)</f>
        <v>5074889</v>
      </c>
      <c r="C18" s="13">
        <f>SUM(C11:C17)</f>
        <v>3920093</v>
      </c>
      <c r="D18" s="5">
        <f t="shared" si="1"/>
        <v>0.77244901317053438</v>
      </c>
      <c r="F18" s="256" t="s">
        <v>21</v>
      </c>
      <c r="G18" s="257"/>
      <c r="H18" s="257"/>
      <c r="I18" s="13">
        <f>SUM(I11:I17)</f>
        <v>5440881</v>
      </c>
      <c r="J18" s="38">
        <f>SUM(J11:J17)</f>
        <v>4038834</v>
      </c>
      <c r="K18" s="5">
        <f>J18/I18</f>
        <v>0.74231250416982097</v>
      </c>
    </row>
    <row r="19" spans="1:11" x14ac:dyDescent="0.25">
      <c r="A19" s="40" t="s">
        <v>51</v>
      </c>
      <c r="B19" s="16" t="s">
        <v>20</v>
      </c>
      <c r="C19" s="16" t="s">
        <v>19</v>
      </c>
      <c r="D19" s="17"/>
      <c r="F19" s="248" t="s">
        <v>41</v>
      </c>
      <c r="G19" s="249"/>
      <c r="H19" s="17"/>
    </row>
    <row r="20" spans="1:11" x14ac:dyDescent="0.25">
      <c r="A20" s="41" t="s">
        <v>12</v>
      </c>
      <c r="B20" s="8">
        <v>254112.83</v>
      </c>
      <c r="C20" s="8">
        <v>342943.8</v>
      </c>
      <c r="D20" s="9">
        <f>B20-C20</f>
        <v>-88830.97</v>
      </c>
      <c r="F20" s="252" t="s">
        <v>22</v>
      </c>
      <c r="G20" s="253"/>
      <c r="H20" s="15">
        <v>2.02</v>
      </c>
    </row>
    <row r="21" spans="1:11" x14ac:dyDescent="0.25">
      <c r="A21" s="41" t="s">
        <v>13</v>
      </c>
      <c r="B21" s="37">
        <v>3050.77</v>
      </c>
      <c r="C21" s="8">
        <v>31326.14</v>
      </c>
      <c r="D21" s="9">
        <f t="shared" ref="D21:D27" si="2">B21-C21</f>
        <v>-28275.37</v>
      </c>
      <c r="F21" s="252" t="s">
        <v>23</v>
      </c>
      <c r="G21" s="253"/>
      <c r="H21" s="9">
        <v>6261.08</v>
      </c>
    </row>
    <row r="22" spans="1:11" ht="15.75" thickBot="1" x14ac:dyDescent="0.3">
      <c r="A22" s="41" t="s">
        <v>14</v>
      </c>
      <c r="B22" s="8">
        <v>626.11</v>
      </c>
      <c r="C22" s="8">
        <v>30462.28</v>
      </c>
      <c r="D22" s="9">
        <f t="shared" si="2"/>
        <v>-29836.17</v>
      </c>
      <c r="F22" s="254" t="s">
        <v>24</v>
      </c>
      <c r="G22" s="255"/>
      <c r="H22" s="9">
        <v>58951.76</v>
      </c>
    </row>
    <row r="23" spans="1:11" x14ac:dyDescent="0.25">
      <c r="A23" s="41" t="s">
        <v>3</v>
      </c>
      <c r="B23" s="10">
        <v>295.89</v>
      </c>
      <c r="C23" s="10">
        <v>15993.64</v>
      </c>
      <c r="D23" s="9">
        <f t="shared" si="2"/>
        <v>-15697.75</v>
      </c>
      <c r="F23" s="248" t="s">
        <v>42</v>
      </c>
      <c r="G23" s="249"/>
      <c r="H23" s="19" t="s">
        <v>26</v>
      </c>
      <c r="I23" s="19" t="s">
        <v>27</v>
      </c>
      <c r="J23" s="20" t="s">
        <v>28</v>
      </c>
    </row>
    <row r="24" spans="1:11" x14ac:dyDescent="0.25">
      <c r="A24" s="41" t="s">
        <v>15</v>
      </c>
      <c r="B24" s="10">
        <v>951.52</v>
      </c>
      <c r="C24" s="10"/>
      <c r="D24" s="9">
        <f t="shared" si="2"/>
        <v>951.52</v>
      </c>
      <c r="F24" s="258" t="s">
        <v>54</v>
      </c>
      <c r="G24" s="253"/>
      <c r="H24" s="8">
        <v>111634.15</v>
      </c>
      <c r="I24" s="8"/>
      <c r="J24" s="9"/>
    </row>
    <row r="25" spans="1:11" x14ac:dyDescent="0.25">
      <c r="A25" s="41" t="s">
        <v>5</v>
      </c>
      <c r="B25" s="10">
        <v>187.83</v>
      </c>
      <c r="C25" s="8">
        <v>19393.330000000002</v>
      </c>
      <c r="D25" s="9">
        <f t="shared" si="2"/>
        <v>-19205.5</v>
      </c>
      <c r="F25" s="264" t="s">
        <v>22</v>
      </c>
      <c r="G25" s="265"/>
      <c r="H25" s="43">
        <v>1.65</v>
      </c>
      <c r="I25" s="266" t="s">
        <v>53</v>
      </c>
      <c r="J25" s="267"/>
    </row>
    <row r="26" spans="1:11" x14ac:dyDescent="0.25">
      <c r="A26" s="41" t="s">
        <v>6</v>
      </c>
      <c r="B26" s="10">
        <v>250.44</v>
      </c>
      <c r="C26" s="10">
        <v>0</v>
      </c>
      <c r="D26" s="9">
        <f t="shared" si="2"/>
        <v>250.44</v>
      </c>
      <c r="F26" s="258" t="s">
        <v>55</v>
      </c>
      <c r="G26" s="253"/>
      <c r="H26" s="3">
        <v>141.30000000000001</v>
      </c>
      <c r="I26" s="44"/>
      <c r="J26" s="45"/>
    </row>
    <row r="27" spans="1:11" ht="15.75" thickBot="1" x14ac:dyDescent="0.3">
      <c r="A27" s="12" t="s">
        <v>18</v>
      </c>
      <c r="B27" s="13">
        <f>SUM(B20:B26)</f>
        <v>259475.38999999996</v>
      </c>
      <c r="C27" s="13">
        <f>SUM(C20:C26)</f>
        <v>440119.19</v>
      </c>
      <c r="D27" s="14">
        <f t="shared" si="2"/>
        <v>-180643.80000000005</v>
      </c>
      <c r="F27" s="259" t="s">
        <v>32</v>
      </c>
      <c r="G27" s="260"/>
      <c r="H27" s="13">
        <v>111775.45</v>
      </c>
      <c r="I27" s="13"/>
      <c r="J27" s="14"/>
    </row>
    <row r="28" spans="1:11" ht="15.75" thickBot="1" x14ac:dyDescent="0.3">
      <c r="F28" s="253"/>
      <c r="G28" s="253"/>
      <c r="H28" s="42"/>
      <c r="I28" s="42"/>
      <c r="J28" s="8"/>
    </row>
    <row r="29" spans="1:11" ht="15.75" x14ac:dyDescent="0.25">
      <c r="A29" s="6" t="s">
        <v>29</v>
      </c>
      <c r="C29" s="261" t="s">
        <v>43</v>
      </c>
      <c r="D29" s="262"/>
      <c r="E29" s="262"/>
      <c r="F29" s="262"/>
      <c r="G29" s="263"/>
      <c r="H29" s="8"/>
      <c r="I29" s="31"/>
      <c r="J29" s="8"/>
    </row>
    <row r="30" spans="1:11" ht="16.5" thickBot="1" x14ac:dyDescent="0.3">
      <c r="A30" s="24" t="s">
        <v>30</v>
      </c>
      <c r="C30" s="41"/>
      <c r="D30" s="3" t="s">
        <v>36</v>
      </c>
      <c r="E30" s="3" t="s">
        <v>39</v>
      </c>
      <c r="F30" s="8">
        <f>I4</f>
        <v>3982915</v>
      </c>
      <c r="G30" s="15"/>
    </row>
    <row r="31" spans="1:11" x14ac:dyDescent="0.25">
      <c r="C31" s="41"/>
      <c r="D31" s="3" t="s">
        <v>38</v>
      </c>
      <c r="E31" s="3" t="s">
        <v>39</v>
      </c>
      <c r="F31" s="47">
        <f>C18-J18</f>
        <v>-118741</v>
      </c>
      <c r="G31" s="15"/>
    </row>
    <row r="32" spans="1:11" ht="15.75" thickBot="1" x14ac:dyDescent="0.3">
      <c r="C32" s="12"/>
      <c r="D32" s="22" t="s">
        <v>37</v>
      </c>
      <c r="E32" s="22" t="s">
        <v>39</v>
      </c>
      <c r="F32" s="13">
        <f>F30+F31</f>
        <v>3864174</v>
      </c>
      <c r="G32" s="23"/>
    </row>
  </sheetData>
  <mergeCells count="23">
    <mergeCell ref="F26:G26"/>
    <mergeCell ref="F27:G27"/>
    <mergeCell ref="F28:G28"/>
    <mergeCell ref="C29:G29"/>
    <mergeCell ref="I25:J25"/>
    <mergeCell ref="F25:G25"/>
    <mergeCell ref="F20:G20"/>
    <mergeCell ref="F21:G21"/>
    <mergeCell ref="F22:G22"/>
    <mergeCell ref="F23:G23"/>
    <mergeCell ref="F24:G24"/>
    <mergeCell ref="F19:G19"/>
    <mergeCell ref="A1:D1"/>
    <mergeCell ref="K2:M2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</mergeCells>
  <printOptions gridLines="1"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130" zoomScaleNormal="130" workbookViewId="0">
      <selection activeCell="F23" sqref="F23"/>
    </sheetView>
  </sheetViews>
  <sheetFormatPr defaultRowHeight="12.75" x14ac:dyDescent="0.2"/>
  <cols>
    <col min="1" max="8" width="9.140625" style="49"/>
    <col min="9" max="10" width="9.140625" style="49" customWidth="1"/>
    <col min="11" max="11" width="10.42578125" style="49" customWidth="1"/>
    <col min="12" max="12" width="9.42578125" style="49" bestFit="1" customWidth="1"/>
    <col min="13" max="16384" width="9.140625" style="49"/>
  </cols>
  <sheetData>
    <row r="1" spans="1:14" ht="13.5" thickBot="1" x14ac:dyDescent="0.25">
      <c r="A1" s="270" t="s">
        <v>58</v>
      </c>
      <c r="B1" s="270"/>
      <c r="C1" s="270"/>
      <c r="D1" s="50"/>
      <c r="E1" s="51"/>
    </row>
    <row r="2" spans="1:14" x14ac:dyDescent="0.2">
      <c r="A2" s="271" t="s">
        <v>59</v>
      </c>
      <c r="B2" s="272"/>
      <c r="C2" s="272"/>
      <c r="D2" s="52" t="s">
        <v>0</v>
      </c>
      <c r="E2" s="52" t="s">
        <v>1</v>
      </c>
      <c r="F2" s="52" t="s">
        <v>2</v>
      </c>
      <c r="G2" s="52" t="s">
        <v>60</v>
      </c>
      <c r="H2" s="52" t="s">
        <v>4</v>
      </c>
      <c r="I2" s="52" t="s">
        <v>61</v>
      </c>
      <c r="J2" s="52" t="s">
        <v>6</v>
      </c>
      <c r="K2" s="53" t="s">
        <v>35</v>
      </c>
      <c r="M2" s="61" t="s">
        <v>76</v>
      </c>
      <c r="N2" s="53">
        <v>2010</v>
      </c>
    </row>
    <row r="3" spans="1:14" x14ac:dyDescent="0.2">
      <c r="A3" s="268" t="s">
        <v>65</v>
      </c>
      <c r="B3" s="269"/>
      <c r="C3" s="269"/>
      <c r="D3" s="54">
        <v>503125</v>
      </c>
      <c r="E3" s="54">
        <v>2021206</v>
      </c>
      <c r="F3" s="54">
        <v>108886</v>
      </c>
      <c r="G3" s="54">
        <v>133473</v>
      </c>
      <c r="H3" s="54">
        <v>392791</v>
      </c>
      <c r="I3" s="55">
        <v>0</v>
      </c>
      <c r="J3" s="54">
        <v>100708</v>
      </c>
      <c r="K3" s="56">
        <f t="shared" ref="K3:K8" si="0">SUM(D3:J3)</f>
        <v>3260189</v>
      </c>
      <c r="M3" s="62" t="s">
        <v>77</v>
      </c>
      <c r="N3" s="63" t="s">
        <v>78</v>
      </c>
    </row>
    <row r="4" spans="1:14" ht="13.5" thickBot="1" x14ac:dyDescent="0.25">
      <c r="A4" s="268" t="s">
        <v>66</v>
      </c>
      <c r="B4" s="269"/>
      <c r="C4" s="269"/>
      <c r="D4" s="54">
        <v>714416</v>
      </c>
      <c r="E4" s="54">
        <v>2057962</v>
      </c>
      <c r="F4" s="54">
        <v>503224</v>
      </c>
      <c r="G4" s="54">
        <v>107905</v>
      </c>
      <c r="H4" s="54">
        <v>421640</v>
      </c>
      <c r="I4" s="54">
        <v>58092</v>
      </c>
      <c r="J4" s="54">
        <v>119676</v>
      </c>
      <c r="K4" s="56">
        <f t="shared" si="0"/>
        <v>3982915</v>
      </c>
      <c r="M4" s="64" t="s">
        <v>70</v>
      </c>
      <c r="N4" s="65">
        <v>0.83</v>
      </c>
    </row>
    <row r="5" spans="1:14" x14ac:dyDescent="0.2">
      <c r="A5" s="268" t="s">
        <v>63</v>
      </c>
      <c r="B5" s="269"/>
      <c r="C5" s="269"/>
      <c r="D5" s="54">
        <v>3974177</v>
      </c>
      <c r="E5" s="54">
        <v>229037</v>
      </c>
      <c r="F5" s="54">
        <v>403280</v>
      </c>
      <c r="G5" s="54">
        <v>103000</v>
      </c>
      <c r="H5" s="54">
        <v>28185</v>
      </c>
      <c r="I5" s="54">
        <v>318025</v>
      </c>
      <c r="J5" s="54">
        <v>19185</v>
      </c>
      <c r="K5" s="56">
        <f t="shared" si="0"/>
        <v>5074889</v>
      </c>
    </row>
    <row r="6" spans="1:14" x14ac:dyDescent="0.2">
      <c r="A6" s="268" t="s">
        <v>64</v>
      </c>
      <c r="B6" s="269"/>
      <c r="C6" s="269"/>
      <c r="D6" s="54">
        <v>4182049</v>
      </c>
      <c r="E6" s="54">
        <v>391623</v>
      </c>
      <c r="F6" s="54">
        <v>402376</v>
      </c>
      <c r="G6" s="54">
        <v>155301</v>
      </c>
      <c r="H6" s="55">
        <v>0</v>
      </c>
      <c r="I6" s="54">
        <v>299532</v>
      </c>
      <c r="J6" s="54">
        <v>10000</v>
      </c>
      <c r="K6" s="56">
        <f t="shared" si="0"/>
        <v>5440881</v>
      </c>
    </row>
    <row r="7" spans="1:14" x14ac:dyDescent="0.2">
      <c r="A7" s="268" t="s">
        <v>62</v>
      </c>
      <c r="B7" s="269"/>
      <c r="C7" s="269"/>
      <c r="D7" s="54">
        <f t="shared" ref="D7:J7" si="1">D5-D6</f>
        <v>-207872</v>
      </c>
      <c r="E7" s="54">
        <f t="shared" si="1"/>
        <v>-162586</v>
      </c>
      <c r="F7" s="54">
        <f t="shared" si="1"/>
        <v>904</v>
      </c>
      <c r="G7" s="54">
        <f t="shared" si="1"/>
        <v>-52301</v>
      </c>
      <c r="H7" s="54">
        <f t="shared" si="1"/>
        <v>28185</v>
      </c>
      <c r="I7" s="54">
        <f t="shared" si="1"/>
        <v>18493</v>
      </c>
      <c r="J7" s="54">
        <f t="shared" si="1"/>
        <v>9185</v>
      </c>
      <c r="K7" s="56">
        <f t="shared" si="0"/>
        <v>-365992</v>
      </c>
    </row>
    <row r="8" spans="1:14" ht="13.5" thickBot="1" x14ac:dyDescent="0.25">
      <c r="A8" s="273" t="s">
        <v>86</v>
      </c>
      <c r="B8" s="274"/>
      <c r="C8" s="274"/>
      <c r="D8" s="57">
        <f t="shared" ref="D8:J8" si="2">D4+D7</f>
        <v>506544</v>
      </c>
      <c r="E8" s="57">
        <f t="shared" si="2"/>
        <v>1895376</v>
      </c>
      <c r="F8" s="57">
        <f t="shared" si="2"/>
        <v>504128</v>
      </c>
      <c r="G8" s="57">
        <f t="shared" si="2"/>
        <v>55604</v>
      </c>
      <c r="H8" s="57">
        <f t="shared" si="2"/>
        <v>449825</v>
      </c>
      <c r="I8" s="57">
        <f t="shared" si="2"/>
        <v>76585</v>
      </c>
      <c r="J8" s="57">
        <f t="shared" si="2"/>
        <v>128861</v>
      </c>
      <c r="K8" s="59">
        <f t="shared" si="0"/>
        <v>3616923</v>
      </c>
    </row>
    <row r="9" spans="1:14" x14ac:dyDescent="0.2">
      <c r="A9" s="271" t="s">
        <v>67</v>
      </c>
      <c r="B9" s="272"/>
      <c r="C9" s="52" t="s">
        <v>16</v>
      </c>
      <c r="D9" s="52" t="s">
        <v>68</v>
      </c>
      <c r="E9" s="53" t="s">
        <v>70</v>
      </c>
      <c r="F9" s="271" t="s">
        <v>71</v>
      </c>
      <c r="G9" s="272"/>
      <c r="H9" s="52" t="s">
        <v>16</v>
      </c>
      <c r="I9" s="52" t="s">
        <v>72</v>
      </c>
      <c r="J9" s="53" t="s">
        <v>70</v>
      </c>
      <c r="K9" s="271" t="s">
        <v>75</v>
      </c>
      <c r="L9" s="272"/>
      <c r="M9" s="52" t="s">
        <v>76</v>
      </c>
      <c r="N9" s="53" t="s">
        <v>18</v>
      </c>
    </row>
    <row r="10" spans="1:14" x14ac:dyDescent="0.2">
      <c r="A10" s="268" t="s">
        <v>12</v>
      </c>
      <c r="B10" s="269"/>
      <c r="C10" s="54">
        <v>3974177</v>
      </c>
      <c r="D10" s="54">
        <v>3304459</v>
      </c>
      <c r="E10" s="58">
        <f>D10/C10</f>
        <v>0.83148259375463152</v>
      </c>
      <c r="F10" s="268" t="s">
        <v>73</v>
      </c>
      <c r="G10" s="269"/>
      <c r="H10" s="54">
        <v>4182049</v>
      </c>
      <c r="I10" s="54">
        <v>3287671</v>
      </c>
      <c r="J10" s="58">
        <f>I10/H10</f>
        <v>0.78613880420817639</v>
      </c>
      <c r="K10" s="268" t="s">
        <v>12</v>
      </c>
      <c r="L10" s="269"/>
      <c r="M10" s="54">
        <f>D10-I10</f>
        <v>16788</v>
      </c>
      <c r="N10" s="56">
        <f>D4+M10</f>
        <v>731204</v>
      </c>
    </row>
    <row r="11" spans="1:14" x14ac:dyDescent="0.2">
      <c r="A11" s="268" t="s">
        <v>13</v>
      </c>
      <c r="B11" s="269"/>
      <c r="C11" s="54">
        <v>229037</v>
      </c>
      <c r="D11" s="54">
        <v>249598</v>
      </c>
      <c r="E11" s="58">
        <f t="shared" ref="E11:E17" si="3">D11/C11</f>
        <v>1.0897715216318762</v>
      </c>
      <c r="F11" s="268" t="s">
        <v>13</v>
      </c>
      <c r="G11" s="269"/>
      <c r="H11" s="54">
        <v>391623</v>
      </c>
      <c r="I11" s="54">
        <v>375463</v>
      </c>
      <c r="J11" s="58">
        <f t="shared" ref="J11:J17" si="4">I11/H11</f>
        <v>0.95873582501538468</v>
      </c>
      <c r="K11" s="268" t="s">
        <v>13</v>
      </c>
      <c r="L11" s="269"/>
      <c r="M11" s="54">
        <f t="shared" ref="M11:M17" si="5">D11-I11</f>
        <v>-125865</v>
      </c>
      <c r="N11" s="56">
        <f>E4+M11</f>
        <v>1932097</v>
      </c>
    </row>
    <row r="12" spans="1:14" x14ac:dyDescent="0.2">
      <c r="A12" s="268" t="s">
        <v>14</v>
      </c>
      <c r="B12" s="269"/>
      <c r="C12" s="54">
        <v>403280</v>
      </c>
      <c r="D12" s="54">
        <v>168716</v>
      </c>
      <c r="E12" s="58">
        <f t="shared" si="3"/>
        <v>0.41835945248958539</v>
      </c>
      <c r="F12" s="268" t="s">
        <v>14</v>
      </c>
      <c r="G12" s="269"/>
      <c r="H12" s="54">
        <v>402376</v>
      </c>
      <c r="I12" s="54">
        <v>389033</v>
      </c>
      <c r="J12" s="58">
        <f t="shared" si="4"/>
        <v>0.96683947352724819</v>
      </c>
      <c r="K12" s="268" t="s">
        <v>14</v>
      </c>
      <c r="L12" s="269"/>
      <c r="M12" s="54">
        <f t="shared" si="5"/>
        <v>-220317</v>
      </c>
      <c r="N12" s="56">
        <f>F4+M12</f>
        <v>282907</v>
      </c>
    </row>
    <row r="13" spans="1:14" x14ac:dyDescent="0.2">
      <c r="A13" s="268" t="s">
        <v>3</v>
      </c>
      <c r="B13" s="269"/>
      <c r="C13" s="54">
        <v>103000</v>
      </c>
      <c r="D13" s="54">
        <v>102032</v>
      </c>
      <c r="E13" s="58">
        <f t="shared" si="3"/>
        <v>0.99060194174757277</v>
      </c>
      <c r="F13" s="268" t="s">
        <v>3</v>
      </c>
      <c r="G13" s="269"/>
      <c r="H13" s="54">
        <v>155301</v>
      </c>
      <c r="I13" s="54">
        <v>132327</v>
      </c>
      <c r="J13" s="58">
        <f t="shared" si="4"/>
        <v>0.85206791971719431</v>
      </c>
      <c r="K13" s="268" t="s">
        <v>3</v>
      </c>
      <c r="L13" s="269"/>
      <c r="M13" s="54">
        <f t="shared" si="5"/>
        <v>-30295</v>
      </c>
      <c r="N13" s="56">
        <f>G4+M13</f>
        <v>77610</v>
      </c>
    </row>
    <row r="14" spans="1:14" x14ac:dyDescent="0.2">
      <c r="A14" s="268" t="s">
        <v>15</v>
      </c>
      <c r="B14" s="269"/>
      <c r="C14" s="54">
        <v>28185</v>
      </c>
      <c r="D14" s="54">
        <v>27483</v>
      </c>
      <c r="E14" s="58">
        <f t="shared" si="3"/>
        <v>0.97509313464608838</v>
      </c>
      <c r="F14" s="268" t="s">
        <v>15</v>
      </c>
      <c r="G14" s="269"/>
      <c r="H14" s="55">
        <v>0</v>
      </c>
      <c r="I14" s="55">
        <v>0</v>
      </c>
      <c r="J14" s="58" t="e">
        <f t="shared" si="4"/>
        <v>#DIV/0!</v>
      </c>
      <c r="K14" s="268" t="s">
        <v>15</v>
      </c>
      <c r="L14" s="269"/>
      <c r="M14" s="54">
        <f t="shared" si="5"/>
        <v>27483</v>
      </c>
      <c r="N14" s="56">
        <f>H4+M14</f>
        <v>449123</v>
      </c>
    </row>
    <row r="15" spans="1:14" x14ac:dyDescent="0.2">
      <c r="A15" s="268" t="s">
        <v>5</v>
      </c>
      <c r="B15" s="269"/>
      <c r="C15" s="54">
        <v>318025</v>
      </c>
      <c r="D15" s="54">
        <v>318998</v>
      </c>
      <c r="E15" s="58">
        <f t="shared" si="3"/>
        <v>1.0030595079003224</v>
      </c>
      <c r="F15" s="268" t="s">
        <v>5</v>
      </c>
      <c r="G15" s="269"/>
      <c r="H15" s="54">
        <v>299532</v>
      </c>
      <c r="I15" s="54">
        <v>286473</v>
      </c>
      <c r="J15" s="58">
        <f t="shared" si="4"/>
        <v>0.95640198709987578</v>
      </c>
      <c r="K15" s="268" t="s">
        <v>5</v>
      </c>
      <c r="L15" s="269"/>
      <c r="M15" s="54">
        <f t="shared" si="5"/>
        <v>32525</v>
      </c>
      <c r="N15" s="56">
        <f>I4+M15</f>
        <v>90617</v>
      </c>
    </row>
    <row r="16" spans="1:14" x14ac:dyDescent="0.2">
      <c r="A16" s="268" t="s">
        <v>6</v>
      </c>
      <c r="B16" s="269"/>
      <c r="C16" s="54">
        <v>19185</v>
      </c>
      <c r="D16" s="54">
        <v>19666</v>
      </c>
      <c r="E16" s="58">
        <f t="shared" si="3"/>
        <v>1.0250716705759708</v>
      </c>
      <c r="F16" s="268" t="s">
        <v>6</v>
      </c>
      <c r="G16" s="269"/>
      <c r="H16" s="54">
        <v>10000</v>
      </c>
      <c r="I16" s="55">
        <v>0</v>
      </c>
      <c r="J16" s="58">
        <f t="shared" si="4"/>
        <v>0</v>
      </c>
      <c r="K16" s="268" t="s">
        <v>6</v>
      </c>
      <c r="L16" s="269"/>
      <c r="M16" s="54">
        <f t="shared" si="5"/>
        <v>19666</v>
      </c>
      <c r="N16" s="56">
        <f>J4+M16</f>
        <v>139342</v>
      </c>
    </row>
    <row r="17" spans="1:14" ht="13.5" thickBot="1" x14ac:dyDescent="0.25">
      <c r="A17" s="273" t="s">
        <v>69</v>
      </c>
      <c r="B17" s="274"/>
      <c r="C17" s="57">
        <f>SUM(C10:C16)</f>
        <v>5074889</v>
      </c>
      <c r="D17" s="57">
        <f>SUM(D10:D16)</f>
        <v>4190952</v>
      </c>
      <c r="E17" s="58">
        <f t="shared" si="3"/>
        <v>0.82582141205452964</v>
      </c>
      <c r="F17" s="273" t="s">
        <v>74</v>
      </c>
      <c r="G17" s="274"/>
      <c r="H17" s="57">
        <f>SUM(H10:H16)</f>
        <v>5440881</v>
      </c>
      <c r="I17" s="57">
        <f>SUM(I10:I16)</f>
        <v>4470967</v>
      </c>
      <c r="J17" s="58">
        <f t="shared" si="4"/>
        <v>0.8217358549102618</v>
      </c>
      <c r="K17" s="273" t="s">
        <v>35</v>
      </c>
      <c r="L17" s="274"/>
      <c r="M17" s="54">
        <f t="shared" si="5"/>
        <v>-280015</v>
      </c>
      <c r="N17" s="60">
        <f>SUM(N10:N16)</f>
        <v>3702900</v>
      </c>
    </row>
    <row r="18" spans="1:14" ht="15" customHeight="1" x14ac:dyDescent="0.2">
      <c r="A18" s="271" t="s">
        <v>79</v>
      </c>
      <c r="B18" s="272"/>
      <c r="C18" s="52" t="s">
        <v>20</v>
      </c>
      <c r="D18" s="52" t="s">
        <v>19</v>
      </c>
      <c r="E18" s="53"/>
      <c r="F18" s="271" t="s">
        <v>80</v>
      </c>
      <c r="G18" s="272"/>
      <c r="H18" s="53"/>
      <c r="I18" s="271" t="s">
        <v>81</v>
      </c>
      <c r="J18" s="272"/>
      <c r="K18" s="67"/>
      <c r="L18" s="271" t="s">
        <v>43</v>
      </c>
      <c r="M18" s="272"/>
      <c r="N18" s="275"/>
    </row>
    <row r="19" spans="1:14" x14ac:dyDescent="0.2">
      <c r="A19" s="268" t="s">
        <v>12</v>
      </c>
      <c r="B19" s="269"/>
      <c r="C19" s="54">
        <v>264465</v>
      </c>
      <c r="D19" s="54">
        <v>327823</v>
      </c>
      <c r="E19" s="56">
        <f>C19-D19</f>
        <v>-63358</v>
      </c>
      <c r="F19" s="268" t="s">
        <v>22</v>
      </c>
      <c r="G19" s="269"/>
      <c r="H19" s="66">
        <v>2.02</v>
      </c>
      <c r="I19" s="268" t="s">
        <v>82</v>
      </c>
      <c r="J19" s="269"/>
      <c r="K19" s="56">
        <v>111775</v>
      </c>
      <c r="L19" s="68">
        <v>39994</v>
      </c>
      <c r="M19" s="55" t="s">
        <v>39</v>
      </c>
      <c r="N19" s="56">
        <f>K4</f>
        <v>3982915</v>
      </c>
    </row>
    <row r="20" spans="1:14" x14ac:dyDescent="0.2">
      <c r="A20" s="268" t="s">
        <v>13</v>
      </c>
      <c r="B20" s="269"/>
      <c r="C20" s="54">
        <v>3919</v>
      </c>
      <c r="D20" s="54">
        <v>27963</v>
      </c>
      <c r="E20" s="56">
        <f t="shared" ref="E20:E26" si="6">C20-D20</f>
        <v>-24044</v>
      </c>
      <c r="F20" s="268" t="s">
        <v>23</v>
      </c>
      <c r="G20" s="269"/>
      <c r="H20" s="56">
        <v>6225</v>
      </c>
      <c r="I20" s="268" t="s">
        <v>22</v>
      </c>
      <c r="J20" s="269"/>
      <c r="K20" s="66">
        <v>1.65</v>
      </c>
      <c r="L20" s="69" t="s">
        <v>84</v>
      </c>
      <c r="M20" s="55" t="s">
        <v>39</v>
      </c>
      <c r="N20" s="56">
        <f>M17</f>
        <v>-280015</v>
      </c>
    </row>
    <row r="21" spans="1:14" ht="13.5" thickBot="1" x14ac:dyDescent="0.25">
      <c r="A21" s="268" t="s">
        <v>14</v>
      </c>
      <c r="B21" s="269"/>
      <c r="C21" s="55">
        <v>635</v>
      </c>
      <c r="D21" s="54">
        <v>39845</v>
      </c>
      <c r="E21" s="56">
        <f t="shared" si="6"/>
        <v>-39210</v>
      </c>
      <c r="F21" s="273" t="s">
        <v>24</v>
      </c>
      <c r="G21" s="274"/>
      <c r="H21" s="60">
        <v>65176</v>
      </c>
      <c r="I21" s="268" t="s">
        <v>83</v>
      </c>
      <c r="J21" s="269"/>
      <c r="K21" s="66">
        <v>156.63999999999999</v>
      </c>
      <c r="L21" s="69" t="s">
        <v>85</v>
      </c>
      <c r="M21" s="55" t="s">
        <v>39</v>
      </c>
      <c r="N21" s="56">
        <f>N19+N20</f>
        <v>3702900</v>
      </c>
    </row>
    <row r="22" spans="1:14" ht="13.5" thickBot="1" x14ac:dyDescent="0.25">
      <c r="A22" s="268" t="s">
        <v>3</v>
      </c>
      <c r="B22" s="269"/>
      <c r="C22" s="55">
        <v>458</v>
      </c>
      <c r="D22" s="54">
        <v>16549</v>
      </c>
      <c r="E22" s="56">
        <f t="shared" si="6"/>
        <v>-16091</v>
      </c>
      <c r="I22" s="273" t="s">
        <v>32</v>
      </c>
      <c r="J22" s="274"/>
      <c r="K22" s="60">
        <v>111932</v>
      </c>
      <c r="L22" s="70"/>
      <c r="M22" s="71"/>
      <c r="N22" s="72"/>
    </row>
    <row r="23" spans="1:14" x14ac:dyDescent="0.2">
      <c r="A23" s="268" t="s">
        <v>15</v>
      </c>
      <c r="B23" s="269"/>
      <c r="C23" s="55">
        <v>946</v>
      </c>
      <c r="D23" s="55">
        <v>0</v>
      </c>
      <c r="E23" s="56">
        <f t="shared" si="6"/>
        <v>946</v>
      </c>
    </row>
    <row r="24" spans="1:14" x14ac:dyDescent="0.2">
      <c r="A24" s="268" t="s">
        <v>5</v>
      </c>
      <c r="B24" s="269"/>
      <c r="C24" s="55">
        <v>187</v>
      </c>
      <c r="D24" s="54">
        <v>19463</v>
      </c>
      <c r="E24" s="56">
        <f t="shared" si="6"/>
        <v>-19276</v>
      </c>
    </row>
    <row r="25" spans="1:14" x14ac:dyDescent="0.2">
      <c r="A25" s="268" t="s">
        <v>6</v>
      </c>
      <c r="B25" s="269"/>
      <c r="C25" s="55">
        <v>249</v>
      </c>
      <c r="D25" s="55">
        <v>0</v>
      </c>
      <c r="E25" s="56">
        <f t="shared" si="6"/>
        <v>249</v>
      </c>
    </row>
    <row r="26" spans="1:14" ht="13.5" thickBot="1" x14ac:dyDescent="0.25">
      <c r="A26" s="273" t="s">
        <v>18</v>
      </c>
      <c r="B26" s="274"/>
      <c r="C26" s="57">
        <f>SUM(C19:C25)</f>
        <v>270859</v>
      </c>
      <c r="D26" s="57">
        <f>SUM(D19:D25)</f>
        <v>431643</v>
      </c>
      <c r="E26" s="60">
        <f t="shared" si="6"/>
        <v>-160784</v>
      </c>
    </row>
  </sheetData>
  <mergeCells count="54">
    <mergeCell ref="F20:G20"/>
    <mergeCell ref="F21:G21"/>
    <mergeCell ref="I18:J18"/>
    <mergeCell ref="I19:J19"/>
    <mergeCell ref="I20:J20"/>
    <mergeCell ref="I21:J21"/>
    <mergeCell ref="A25:B25"/>
    <mergeCell ref="A26:B26"/>
    <mergeCell ref="K15:L15"/>
    <mergeCell ref="K16:L16"/>
    <mergeCell ref="K17:L17"/>
    <mergeCell ref="A18:B18"/>
    <mergeCell ref="A19:B19"/>
    <mergeCell ref="A20:B20"/>
    <mergeCell ref="L18:N18"/>
    <mergeCell ref="I22:J22"/>
    <mergeCell ref="A21:B21"/>
    <mergeCell ref="A22:B22"/>
    <mergeCell ref="A23:B23"/>
    <mergeCell ref="A24:B24"/>
    <mergeCell ref="F18:G18"/>
    <mergeCell ref="F19:G19"/>
    <mergeCell ref="K9:L9"/>
    <mergeCell ref="K10:L10"/>
    <mergeCell ref="K11:L11"/>
    <mergeCell ref="K12:L12"/>
    <mergeCell ref="K13:L13"/>
    <mergeCell ref="K14:L14"/>
    <mergeCell ref="A17:B17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A12:B12"/>
    <mergeCell ref="A13:B13"/>
    <mergeCell ref="A14:B14"/>
    <mergeCell ref="A15:B15"/>
    <mergeCell ref="A16:B16"/>
    <mergeCell ref="A11:B11"/>
    <mergeCell ref="A1:C1"/>
    <mergeCell ref="A2:C2"/>
    <mergeCell ref="A3:C3"/>
    <mergeCell ref="A4:C4"/>
    <mergeCell ref="A5:C5"/>
    <mergeCell ref="A6:C6"/>
    <mergeCell ref="A7:C7"/>
    <mergeCell ref="A8:C8"/>
    <mergeCell ref="A9:B9"/>
    <mergeCell ref="A10:B10"/>
  </mergeCells>
  <conditionalFormatting sqref="E10:E17">
    <cfRule type="cellIs" dxfId="64" priority="10" operator="lessThan">
      <formula>$N$4</formula>
    </cfRule>
  </conditionalFormatting>
  <conditionalFormatting sqref="J10:J17">
    <cfRule type="cellIs" dxfId="63" priority="9" operator="greaterThan">
      <formula>$N$4</formula>
    </cfRule>
  </conditionalFormatting>
  <conditionalFormatting sqref="M10 M14:M16">
    <cfRule type="cellIs" dxfId="62" priority="8" operator="lessThan">
      <formula>0</formula>
    </cfRule>
  </conditionalFormatting>
  <conditionalFormatting sqref="M17 N20">
    <cfRule type="cellIs" dxfId="61" priority="4" operator="lessThan">
      <formula>0</formula>
    </cfRule>
  </conditionalFormatting>
  <conditionalFormatting sqref="E26">
    <cfRule type="cellIs" dxfId="60" priority="1" operator="lessThan">
      <formula>0</formula>
    </cfRule>
  </conditionalFormatting>
  <printOptions gridLines="1"/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G34" sqref="G34"/>
    </sheetView>
  </sheetViews>
  <sheetFormatPr defaultRowHeight="12.75" x14ac:dyDescent="0.2"/>
  <cols>
    <col min="1" max="8" width="9.140625" style="78"/>
    <col min="9" max="10" width="9.140625" style="78" customWidth="1"/>
    <col min="11" max="11" width="10.42578125" style="78" customWidth="1"/>
    <col min="12" max="12" width="9.42578125" style="78" bestFit="1" customWidth="1"/>
    <col min="13" max="16384" width="9.140625" style="78"/>
  </cols>
  <sheetData>
    <row r="1" spans="1:14" ht="13.5" thickBot="1" x14ac:dyDescent="0.25">
      <c r="A1" s="270" t="s">
        <v>58</v>
      </c>
      <c r="B1" s="270"/>
      <c r="C1" s="270"/>
      <c r="D1" s="50"/>
      <c r="E1" s="51"/>
    </row>
    <row r="2" spans="1:14" x14ac:dyDescent="0.2">
      <c r="A2" s="271" t="s">
        <v>59</v>
      </c>
      <c r="B2" s="272"/>
      <c r="C2" s="272"/>
      <c r="D2" s="52" t="s">
        <v>0</v>
      </c>
      <c r="E2" s="52" t="s">
        <v>1</v>
      </c>
      <c r="F2" s="52" t="s">
        <v>2</v>
      </c>
      <c r="G2" s="52" t="s">
        <v>60</v>
      </c>
      <c r="H2" s="52" t="s">
        <v>4</v>
      </c>
      <c r="I2" s="52" t="s">
        <v>61</v>
      </c>
      <c r="J2" s="52" t="s">
        <v>6</v>
      </c>
      <c r="K2" s="53" t="s">
        <v>35</v>
      </c>
      <c r="M2" s="61" t="s">
        <v>76</v>
      </c>
      <c r="N2" s="53">
        <v>2010</v>
      </c>
    </row>
    <row r="3" spans="1:14" x14ac:dyDescent="0.2">
      <c r="A3" s="268" t="s">
        <v>65</v>
      </c>
      <c r="B3" s="269"/>
      <c r="C3" s="269"/>
      <c r="D3" s="54">
        <v>503125</v>
      </c>
      <c r="E3" s="54">
        <v>2021206</v>
      </c>
      <c r="F3" s="54">
        <v>108886</v>
      </c>
      <c r="G3" s="54">
        <v>133473</v>
      </c>
      <c r="H3" s="54">
        <v>392791</v>
      </c>
      <c r="I3" s="74">
        <v>0</v>
      </c>
      <c r="J3" s="54">
        <v>100708</v>
      </c>
      <c r="K3" s="56">
        <f t="shared" ref="K3:K8" si="0">SUM(D3:J3)</f>
        <v>3260189</v>
      </c>
      <c r="M3" s="62" t="s">
        <v>77</v>
      </c>
      <c r="N3" s="63" t="s">
        <v>87</v>
      </c>
    </row>
    <row r="4" spans="1:14" ht="13.5" thickBot="1" x14ac:dyDescent="0.25">
      <c r="A4" s="268" t="s">
        <v>66</v>
      </c>
      <c r="B4" s="269"/>
      <c r="C4" s="269"/>
      <c r="D4" s="54">
        <v>714416</v>
      </c>
      <c r="E4" s="54">
        <v>2057962</v>
      </c>
      <c r="F4" s="54">
        <v>503224</v>
      </c>
      <c r="G4" s="54">
        <v>107905</v>
      </c>
      <c r="H4" s="54">
        <v>421640</v>
      </c>
      <c r="I4" s="54">
        <v>58092</v>
      </c>
      <c r="J4" s="54">
        <v>119676</v>
      </c>
      <c r="K4" s="56">
        <f t="shared" si="0"/>
        <v>3982915</v>
      </c>
      <c r="M4" s="64" t="s">
        <v>70</v>
      </c>
      <c r="N4" s="65">
        <v>0.92</v>
      </c>
    </row>
    <row r="5" spans="1:14" x14ac:dyDescent="0.2">
      <c r="A5" s="268" t="s">
        <v>63</v>
      </c>
      <c r="B5" s="269"/>
      <c r="C5" s="269"/>
      <c r="D5" s="54">
        <v>3974177</v>
      </c>
      <c r="E5" s="54">
        <v>229037</v>
      </c>
      <c r="F5" s="54">
        <v>403280</v>
      </c>
      <c r="G5" s="54">
        <v>103000</v>
      </c>
      <c r="H5" s="54">
        <v>28185</v>
      </c>
      <c r="I5" s="54">
        <v>318025</v>
      </c>
      <c r="J5" s="54">
        <v>19185</v>
      </c>
      <c r="K5" s="56">
        <f t="shared" si="0"/>
        <v>5074889</v>
      </c>
    </row>
    <row r="6" spans="1:14" x14ac:dyDescent="0.2">
      <c r="A6" s="268" t="s">
        <v>64</v>
      </c>
      <c r="B6" s="269"/>
      <c r="C6" s="269"/>
      <c r="D6" s="54">
        <v>4182049</v>
      </c>
      <c r="E6" s="54">
        <v>391623</v>
      </c>
      <c r="F6" s="54">
        <v>402376</v>
      </c>
      <c r="G6" s="54">
        <v>155301</v>
      </c>
      <c r="H6" s="74">
        <v>0</v>
      </c>
      <c r="I6" s="54">
        <v>299532</v>
      </c>
      <c r="J6" s="54">
        <v>10000</v>
      </c>
      <c r="K6" s="56">
        <f t="shared" si="0"/>
        <v>5440881</v>
      </c>
    </row>
    <row r="7" spans="1:14" x14ac:dyDescent="0.2">
      <c r="A7" s="268" t="s">
        <v>62</v>
      </c>
      <c r="B7" s="269"/>
      <c r="C7" s="269"/>
      <c r="D7" s="54">
        <f t="shared" ref="D7:J7" si="1">D5-D6</f>
        <v>-207872</v>
      </c>
      <c r="E7" s="54">
        <f t="shared" si="1"/>
        <v>-162586</v>
      </c>
      <c r="F7" s="54">
        <f t="shared" si="1"/>
        <v>904</v>
      </c>
      <c r="G7" s="54">
        <f t="shared" si="1"/>
        <v>-52301</v>
      </c>
      <c r="H7" s="54">
        <f t="shared" si="1"/>
        <v>28185</v>
      </c>
      <c r="I7" s="54">
        <f t="shared" si="1"/>
        <v>18493</v>
      </c>
      <c r="J7" s="54">
        <f t="shared" si="1"/>
        <v>9185</v>
      </c>
      <c r="K7" s="56">
        <f t="shared" si="0"/>
        <v>-365992</v>
      </c>
    </row>
    <row r="8" spans="1:14" ht="13.5" thickBot="1" x14ac:dyDescent="0.25">
      <c r="A8" s="273" t="s">
        <v>86</v>
      </c>
      <c r="B8" s="274"/>
      <c r="C8" s="274"/>
      <c r="D8" s="57">
        <f t="shared" ref="D8:J8" si="2">D4+D7</f>
        <v>506544</v>
      </c>
      <c r="E8" s="57">
        <f t="shared" si="2"/>
        <v>1895376</v>
      </c>
      <c r="F8" s="57">
        <f t="shared" si="2"/>
        <v>504128</v>
      </c>
      <c r="G8" s="57">
        <f t="shared" si="2"/>
        <v>55604</v>
      </c>
      <c r="H8" s="57">
        <f t="shared" si="2"/>
        <v>449825</v>
      </c>
      <c r="I8" s="57">
        <f t="shared" si="2"/>
        <v>76585</v>
      </c>
      <c r="J8" s="57">
        <f t="shared" si="2"/>
        <v>128861</v>
      </c>
      <c r="K8" s="59">
        <f t="shared" si="0"/>
        <v>3616923</v>
      </c>
    </row>
    <row r="9" spans="1:14" x14ac:dyDescent="0.2">
      <c r="A9" s="271" t="s">
        <v>67</v>
      </c>
      <c r="B9" s="272"/>
      <c r="C9" s="52" t="s">
        <v>16</v>
      </c>
      <c r="D9" s="52" t="s">
        <v>68</v>
      </c>
      <c r="E9" s="53" t="s">
        <v>70</v>
      </c>
      <c r="F9" s="271" t="s">
        <v>71</v>
      </c>
      <c r="G9" s="272"/>
      <c r="H9" s="52" t="s">
        <v>16</v>
      </c>
      <c r="I9" s="52" t="s">
        <v>72</v>
      </c>
      <c r="J9" s="53" t="s">
        <v>70</v>
      </c>
      <c r="K9" s="271" t="s">
        <v>75</v>
      </c>
      <c r="L9" s="272"/>
      <c r="M9" s="52" t="s">
        <v>76</v>
      </c>
      <c r="N9" s="53" t="s">
        <v>18</v>
      </c>
    </row>
    <row r="10" spans="1:14" x14ac:dyDescent="0.2">
      <c r="A10" s="268" t="s">
        <v>12</v>
      </c>
      <c r="B10" s="269"/>
      <c r="C10" s="54">
        <v>3974177</v>
      </c>
      <c r="D10" s="54">
        <v>3633416</v>
      </c>
      <c r="E10" s="58">
        <f>D10/C10</f>
        <v>0.91425620952463871</v>
      </c>
      <c r="F10" s="268" t="s">
        <v>73</v>
      </c>
      <c r="G10" s="269"/>
      <c r="H10" s="54">
        <v>4182049</v>
      </c>
      <c r="I10" s="54">
        <v>3591597</v>
      </c>
      <c r="J10" s="58">
        <f>I10/H10</f>
        <v>0.85881274944411223</v>
      </c>
      <c r="K10" s="268" t="s">
        <v>12</v>
      </c>
      <c r="L10" s="269"/>
      <c r="M10" s="54">
        <f>D10-I10</f>
        <v>41819</v>
      </c>
      <c r="N10" s="56">
        <f>D4+M10</f>
        <v>756235</v>
      </c>
    </row>
    <row r="11" spans="1:14" x14ac:dyDescent="0.2">
      <c r="A11" s="268" t="s">
        <v>13</v>
      </c>
      <c r="B11" s="269"/>
      <c r="C11" s="54">
        <v>229037</v>
      </c>
      <c r="D11" s="54">
        <v>253150</v>
      </c>
      <c r="E11" s="58">
        <f t="shared" ref="E11:E17" si="3">D11/C11</f>
        <v>1.1052799329365999</v>
      </c>
      <c r="F11" s="268" t="s">
        <v>13</v>
      </c>
      <c r="G11" s="269"/>
      <c r="H11" s="54">
        <v>391623</v>
      </c>
      <c r="I11" s="54">
        <v>399591</v>
      </c>
      <c r="J11" s="58">
        <f t="shared" ref="J11:J17" si="4">I11/H11</f>
        <v>1.0203460981607311</v>
      </c>
      <c r="K11" s="268" t="s">
        <v>13</v>
      </c>
      <c r="L11" s="269"/>
      <c r="M11" s="54">
        <f t="shared" ref="M11:M17" si="5">D11-I11</f>
        <v>-146441</v>
      </c>
      <c r="N11" s="56">
        <f>E4+M11</f>
        <v>1911521</v>
      </c>
    </row>
    <row r="12" spans="1:14" x14ac:dyDescent="0.2">
      <c r="A12" s="268" t="s">
        <v>14</v>
      </c>
      <c r="B12" s="269"/>
      <c r="C12" s="54">
        <v>403280</v>
      </c>
      <c r="D12" s="54">
        <v>169146</v>
      </c>
      <c r="E12" s="58">
        <f t="shared" si="3"/>
        <v>0.41942570918468558</v>
      </c>
      <c r="F12" s="268" t="s">
        <v>14</v>
      </c>
      <c r="G12" s="269"/>
      <c r="H12" s="54">
        <v>402376</v>
      </c>
      <c r="I12" s="54">
        <v>416160</v>
      </c>
      <c r="J12" s="58">
        <f t="shared" si="4"/>
        <v>1.0342565162932182</v>
      </c>
      <c r="K12" s="268" t="s">
        <v>14</v>
      </c>
      <c r="L12" s="269"/>
      <c r="M12" s="54">
        <f t="shared" si="5"/>
        <v>-247014</v>
      </c>
      <c r="N12" s="56">
        <f>F4+M12</f>
        <v>256210</v>
      </c>
    </row>
    <row r="13" spans="1:14" x14ac:dyDescent="0.2">
      <c r="A13" s="268" t="s">
        <v>3</v>
      </c>
      <c r="B13" s="269"/>
      <c r="C13" s="54">
        <v>103000</v>
      </c>
      <c r="D13" s="54">
        <v>102491</v>
      </c>
      <c r="E13" s="58">
        <f t="shared" si="3"/>
        <v>0.99505825242718449</v>
      </c>
      <c r="F13" s="268" t="s">
        <v>3</v>
      </c>
      <c r="G13" s="269"/>
      <c r="H13" s="54">
        <v>155301</v>
      </c>
      <c r="I13" s="54">
        <v>146852</v>
      </c>
      <c r="J13" s="58">
        <f t="shared" si="4"/>
        <v>0.94559597169367871</v>
      </c>
      <c r="K13" s="268" t="s">
        <v>3</v>
      </c>
      <c r="L13" s="269"/>
      <c r="M13" s="54">
        <f t="shared" si="5"/>
        <v>-44361</v>
      </c>
      <c r="N13" s="56">
        <f>G4+M13</f>
        <v>63544</v>
      </c>
    </row>
    <row r="14" spans="1:14" x14ac:dyDescent="0.2">
      <c r="A14" s="268" t="s">
        <v>15</v>
      </c>
      <c r="B14" s="269"/>
      <c r="C14" s="54">
        <v>28185</v>
      </c>
      <c r="D14" s="54">
        <v>28313</v>
      </c>
      <c r="E14" s="58">
        <f t="shared" si="3"/>
        <v>1.0045414227425935</v>
      </c>
      <c r="F14" s="268" t="s">
        <v>15</v>
      </c>
      <c r="G14" s="269"/>
      <c r="H14" s="74">
        <v>0</v>
      </c>
      <c r="I14" s="74">
        <v>0</v>
      </c>
      <c r="J14" s="58" t="e">
        <f t="shared" si="4"/>
        <v>#DIV/0!</v>
      </c>
      <c r="K14" s="268" t="s">
        <v>15</v>
      </c>
      <c r="L14" s="269"/>
      <c r="M14" s="54">
        <f t="shared" si="5"/>
        <v>28313</v>
      </c>
      <c r="N14" s="56">
        <f>H4+M14</f>
        <v>449953</v>
      </c>
    </row>
    <row r="15" spans="1:14" x14ac:dyDescent="0.2">
      <c r="A15" s="268" t="s">
        <v>5</v>
      </c>
      <c r="B15" s="269"/>
      <c r="C15" s="54">
        <v>318025</v>
      </c>
      <c r="D15" s="54">
        <v>319106</v>
      </c>
      <c r="E15" s="58">
        <f t="shared" si="3"/>
        <v>1.0033991038440375</v>
      </c>
      <c r="F15" s="268" t="s">
        <v>5</v>
      </c>
      <c r="G15" s="269"/>
      <c r="H15" s="54">
        <v>299532</v>
      </c>
      <c r="I15" s="54">
        <v>351939</v>
      </c>
      <c r="J15" s="58">
        <f t="shared" si="4"/>
        <v>1.174962942189816</v>
      </c>
      <c r="K15" s="268" t="s">
        <v>5</v>
      </c>
      <c r="L15" s="269"/>
      <c r="M15" s="54">
        <f t="shared" si="5"/>
        <v>-32833</v>
      </c>
      <c r="N15" s="56">
        <f>I4+M15</f>
        <v>25259</v>
      </c>
    </row>
    <row r="16" spans="1:14" x14ac:dyDescent="0.2">
      <c r="A16" s="268" t="s">
        <v>6</v>
      </c>
      <c r="B16" s="269"/>
      <c r="C16" s="54">
        <v>19185</v>
      </c>
      <c r="D16" s="54">
        <v>19881</v>
      </c>
      <c r="E16" s="58">
        <f t="shared" si="3"/>
        <v>1.036278342455043</v>
      </c>
      <c r="F16" s="268" t="s">
        <v>6</v>
      </c>
      <c r="G16" s="269"/>
      <c r="H16" s="54">
        <v>10000</v>
      </c>
      <c r="I16" s="74">
        <v>0</v>
      </c>
      <c r="J16" s="58">
        <f t="shared" si="4"/>
        <v>0</v>
      </c>
      <c r="K16" s="268" t="s">
        <v>6</v>
      </c>
      <c r="L16" s="269"/>
      <c r="M16" s="54">
        <f t="shared" si="5"/>
        <v>19881</v>
      </c>
      <c r="N16" s="56">
        <f>J4+M16</f>
        <v>139557</v>
      </c>
    </row>
    <row r="17" spans="1:14" ht="13.5" thickBot="1" x14ac:dyDescent="0.25">
      <c r="A17" s="273" t="s">
        <v>69</v>
      </c>
      <c r="B17" s="274"/>
      <c r="C17" s="57">
        <f>SUM(C10:C16)</f>
        <v>5074889</v>
      </c>
      <c r="D17" s="57">
        <f>SUM(D10:D16)</f>
        <v>4525503</v>
      </c>
      <c r="E17" s="58">
        <f t="shared" si="3"/>
        <v>0.89174423322362317</v>
      </c>
      <c r="F17" s="273" t="s">
        <v>74</v>
      </c>
      <c r="G17" s="274"/>
      <c r="H17" s="57">
        <f>SUM(H10:H16)</f>
        <v>5440881</v>
      </c>
      <c r="I17" s="57">
        <f>SUM(I10:I16)</f>
        <v>4906139</v>
      </c>
      <c r="J17" s="58">
        <f t="shared" si="4"/>
        <v>0.90171775490035533</v>
      </c>
      <c r="K17" s="273" t="s">
        <v>35</v>
      </c>
      <c r="L17" s="274"/>
      <c r="M17" s="54">
        <f t="shared" si="5"/>
        <v>-380636</v>
      </c>
      <c r="N17" s="60">
        <f>SUM(N10:N16)</f>
        <v>3602279</v>
      </c>
    </row>
    <row r="18" spans="1:14" ht="15" customHeight="1" x14ac:dyDescent="0.2">
      <c r="A18" s="271" t="s">
        <v>79</v>
      </c>
      <c r="B18" s="272"/>
      <c r="C18" s="52" t="s">
        <v>20</v>
      </c>
      <c r="D18" s="52" t="s">
        <v>19</v>
      </c>
      <c r="E18" s="53"/>
      <c r="F18" s="271" t="s">
        <v>80</v>
      </c>
      <c r="G18" s="272"/>
      <c r="H18" s="53"/>
      <c r="I18" s="271" t="s">
        <v>81</v>
      </c>
      <c r="J18" s="272"/>
      <c r="K18" s="77"/>
      <c r="L18" s="271" t="s">
        <v>88</v>
      </c>
      <c r="M18" s="272"/>
      <c r="N18" s="275"/>
    </row>
    <row r="19" spans="1:14" x14ac:dyDescent="0.2">
      <c r="A19" s="268" t="s">
        <v>12</v>
      </c>
      <c r="B19" s="269"/>
      <c r="C19" s="54">
        <v>328957</v>
      </c>
      <c r="D19" s="54">
        <v>349016</v>
      </c>
      <c r="E19" s="56">
        <f>C19-D19</f>
        <v>-20059</v>
      </c>
      <c r="F19" s="268" t="s">
        <v>22</v>
      </c>
      <c r="G19" s="269"/>
      <c r="H19" s="66">
        <v>2.02</v>
      </c>
      <c r="I19" s="268" t="s">
        <v>82</v>
      </c>
      <c r="J19" s="269"/>
      <c r="K19" s="56">
        <v>111775</v>
      </c>
      <c r="L19" s="68">
        <v>39994</v>
      </c>
      <c r="M19" s="74" t="s">
        <v>39</v>
      </c>
      <c r="N19" s="56">
        <f>K4</f>
        <v>3982915</v>
      </c>
    </row>
    <row r="20" spans="1:14" x14ac:dyDescent="0.2">
      <c r="A20" s="268" t="s">
        <v>13</v>
      </c>
      <c r="B20" s="269"/>
      <c r="C20" s="54">
        <v>3552</v>
      </c>
      <c r="D20" s="54">
        <v>23707</v>
      </c>
      <c r="E20" s="56">
        <f t="shared" ref="E20:E26" si="6">C20-D20</f>
        <v>-20155</v>
      </c>
      <c r="F20" s="268" t="s">
        <v>23</v>
      </c>
      <c r="G20" s="269"/>
      <c r="H20" s="56">
        <v>6225</v>
      </c>
      <c r="I20" s="268" t="s">
        <v>22</v>
      </c>
      <c r="J20" s="269"/>
      <c r="K20" s="66">
        <v>1.65</v>
      </c>
      <c r="L20" s="73" t="s">
        <v>84</v>
      </c>
      <c r="M20" s="74" t="s">
        <v>39</v>
      </c>
      <c r="N20" s="56">
        <f>M17</f>
        <v>-380636</v>
      </c>
    </row>
    <row r="21" spans="1:14" ht="13.5" thickBot="1" x14ac:dyDescent="0.25">
      <c r="A21" s="268" t="s">
        <v>14</v>
      </c>
      <c r="B21" s="269"/>
      <c r="C21" s="74">
        <v>430</v>
      </c>
      <c r="D21" s="54">
        <v>27017</v>
      </c>
      <c r="E21" s="56">
        <f t="shared" si="6"/>
        <v>-26587</v>
      </c>
      <c r="F21" s="273" t="s">
        <v>24</v>
      </c>
      <c r="G21" s="274"/>
      <c r="H21" s="60">
        <v>65176</v>
      </c>
      <c r="I21" s="268" t="s">
        <v>83</v>
      </c>
      <c r="J21" s="269"/>
      <c r="K21" s="66">
        <v>156.63999999999999</v>
      </c>
      <c r="L21" s="73" t="s">
        <v>85</v>
      </c>
      <c r="M21" s="74" t="s">
        <v>39</v>
      </c>
      <c r="N21" s="56">
        <f>N19+N20</f>
        <v>3602279</v>
      </c>
    </row>
    <row r="22" spans="1:14" ht="13.5" thickBot="1" x14ac:dyDescent="0.25">
      <c r="A22" s="268" t="s">
        <v>3</v>
      </c>
      <c r="B22" s="269"/>
      <c r="C22" s="74">
        <v>459</v>
      </c>
      <c r="D22" s="54">
        <v>15747</v>
      </c>
      <c r="E22" s="56">
        <f t="shared" si="6"/>
        <v>-15288</v>
      </c>
      <c r="I22" s="273" t="s">
        <v>32</v>
      </c>
      <c r="J22" s="274"/>
      <c r="K22" s="60">
        <v>111932</v>
      </c>
      <c r="L22" s="75"/>
      <c r="M22" s="76"/>
      <c r="N22" s="72"/>
    </row>
    <row r="23" spans="1:14" x14ac:dyDescent="0.2">
      <c r="A23" s="268" t="s">
        <v>15</v>
      </c>
      <c r="B23" s="269"/>
      <c r="C23" s="74">
        <v>830</v>
      </c>
      <c r="D23" s="74">
        <v>0</v>
      </c>
      <c r="E23" s="56">
        <f t="shared" si="6"/>
        <v>830</v>
      </c>
    </row>
    <row r="24" spans="1:14" x14ac:dyDescent="0.2">
      <c r="A24" s="268" t="s">
        <v>5</v>
      </c>
      <c r="B24" s="269"/>
      <c r="C24" s="74">
        <v>108</v>
      </c>
      <c r="D24" s="54">
        <v>19364</v>
      </c>
      <c r="E24" s="56">
        <f t="shared" si="6"/>
        <v>-19256</v>
      </c>
    </row>
    <row r="25" spans="1:14" x14ac:dyDescent="0.2">
      <c r="A25" s="268" t="s">
        <v>6</v>
      </c>
      <c r="B25" s="269"/>
      <c r="C25" s="74">
        <v>215</v>
      </c>
      <c r="D25" s="74">
        <v>0</v>
      </c>
      <c r="E25" s="56">
        <f t="shared" si="6"/>
        <v>215</v>
      </c>
    </row>
    <row r="26" spans="1:14" ht="13.5" thickBot="1" x14ac:dyDescent="0.25">
      <c r="A26" s="273" t="s">
        <v>18</v>
      </c>
      <c r="B26" s="274"/>
      <c r="C26" s="57">
        <f>SUM(C19:C25)</f>
        <v>334551</v>
      </c>
      <c r="D26" s="57">
        <f>SUM(D19:D25)</f>
        <v>434851</v>
      </c>
      <c r="E26" s="60">
        <f t="shared" si="6"/>
        <v>-100300</v>
      </c>
    </row>
  </sheetData>
  <mergeCells count="54">
    <mergeCell ref="A24:B24"/>
    <mergeCell ref="A25:B25"/>
    <mergeCell ref="A26:B26"/>
    <mergeCell ref="A21:B21"/>
    <mergeCell ref="F21:G21"/>
    <mergeCell ref="I21:J21"/>
    <mergeCell ref="A22:B22"/>
    <mergeCell ref="I22:J22"/>
    <mergeCell ref="A23:B23"/>
    <mergeCell ref="A19:B19"/>
    <mergeCell ref="F19:G19"/>
    <mergeCell ref="I19:J19"/>
    <mergeCell ref="A20:B20"/>
    <mergeCell ref="F20:G20"/>
    <mergeCell ref="I20:J20"/>
    <mergeCell ref="A17:B17"/>
    <mergeCell ref="F17:G17"/>
    <mergeCell ref="K17:L17"/>
    <mergeCell ref="A18:B18"/>
    <mergeCell ref="F18:G18"/>
    <mergeCell ref="I18:J18"/>
    <mergeCell ref="L18:N18"/>
    <mergeCell ref="A15:B15"/>
    <mergeCell ref="F15:G15"/>
    <mergeCell ref="K15:L15"/>
    <mergeCell ref="A16:B16"/>
    <mergeCell ref="F16:G16"/>
    <mergeCell ref="K16:L16"/>
    <mergeCell ref="A13:B13"/>
    <mergeCell ref="F13:G13"/>
    <mergeCell ref="K13:L13"/>
    <mergeCell ref="A14:B14"/>
    <mergeCell ref="F14:G14"/>
    <mergeCell ref="K14:L14"/>
    <mergeCell ref="A11:B11"/>
    <mergeCell ref="F11:G11"/>
    <mergeCell ref="K11:L11"/>
    <mergeCell ref="A12:B12"/>
    <mergeCell ref="F12:G12"/>
    <mergeCell ref="K12:L12"/>
    <mergeCell ref="A10:B10"/>
    <mergeCell ref="F10:G10"/>
    <mergeCell ref="K10:L10"/>
    <mergeCell ref="A1:C1"/>
    <mergeCell ref="A2:C2"/>
    <mergeCell ref="A3:C3"/>
    <mergeCell ref="A4:C4"/>
    <mergeCell ref="A5:C5"/>
    <mergeCell ref="A6:C6"/>
    <mergeCell ref="A7:C7"/>
    <mergeCell ref="A8:C8"/>
    <mergeCell ref="A9:B9"/>
    <mergeCell ref="F9:G9"/>
    <mergeCell ref="K9:L9"/>
  </mergeCells>
  <conditionalFormatting sqref="E10:E17">
    <cfRule type="cellIs" dxfId="59" priority="5" operator="lessThan">
      <formula>$N$4</formula>
    </cfRule>
  </conditionalFormatting>
  <conditionalFormatting sqref="J10:J17">
    <cfRule type="cellIs" dxfId="58" priority="4" operator="greaterThan">
      <formula>$N$4</formula>
    </cfRule>
  </conditionalFormatting>
  <conditionalFormatting sqref="M10 M14 M16">
    <cfRule type="cellIs" dxfId="57" priority="3" operator="lessThan">
      <formula>0</formula>
    </cfRule>
  </conditionalFormatting>
  <conditionalFormatting sqref="M17 N20">
    <cfRule type="cellIs" dxfId="56" priority="2" operator="lessThan">
      <formula>0</formula>
    </cfRule>
  </conditionalFormatting>
  <conditionalFormatting sqref="E26">
    <cfRule type="cellIs" dxfId="55" priority="1" operator="lessThan">
      <formula>0</formula>
    </cfRule>
  </conditionalFormatting>
  <printOptions gridLines="1"/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"/>
  <sheetViews>
    <sheetView workbookViewId="0">
      <selection activeCell="G26" sqref="G26"/>
    </sheetView>
  </sheetViews>
  <sheetFormatPr defaultRowHeight="12.75" x14ac:dyDescent="0.2"/>
  <cols>
    <col min="1" max="8" width="9.140625" style="81"/>
    <col min="9" max="10" width="9.140625" style="81" customWidth="1"/>
    <col min="11" max="11" width="10.42578125" style="81" customWidth="1"/>
    <col min="12" max="12" width="9.42578125" style="81" bestFit="1" customWidth="1"/>
    <col min="13" max="16384" width="9.140625" style="81"/>
  </cols>
  <sheetData>
    <row r="1" spans="1:14" ht="13.5" thickBot="1" x14ac:dyDescent="0.25">
      <c r="A1" s="270" t="s">
        <v>58</v>
      </c>
      <c r="B1" s="270"/>
      <c r="C1" s="270"/>
      <c r="D1" s="50"/>
      <c r="E1" s="51"/>
    </row>
    <row r="2" spans="1:14" x14ac:dyDescent="0.2">
      <c r="A2" s="271" t="s">
        <v>59</v>
      </c>
      <c r="B2" s="272"/>
      <c r="C2" s="272"/>
      <c r="D2" s="52" t="s">
        <v>0</v>
      </c>
      <c r="E2" s="52" t="s">
        <v>1</v>
      </c>
      <c r="F2" s="52" t="s">
        <v>2</v>
      </c>
      <c r="G2" s="52" t="s">
        <v>60</v>
      </c>
      <c r="H2" s="52" t="s">
        <v>4</v>
      </c>
      <c r="I2" s="52" t="s">
        <v>61</v>
      </c>
      <c r="J2" s="52" t="s">
        <v>6</v>
      </c>
      <c r="K2" s="53" t="s">
        <v>35</v>
      </c>
      <c r="M2" s="61" t="s">
        <v>76</v>
      </c>
      <c r="N2" s="53">
        <v>2010</v>
      </c>
    </row>
    <row r="3" spans="1:14" x14ac:dyDescent="0.2">
      <c r="A3" s="268" t="s">
        <v>65</v>
      </c>
      <c r="B3" s="269"/>
      <c r="C3" s="269"/>
      <c r="D3" s="54">
        <v>503125</v>
      </c>
      <c r="E3" s="54">
        <v>2021206</v>
      </c>
      <c r="F3" s="54">
        <v>108886</v>
      </c>
      <c r="G3" s="54">
        <v>133473</v>
      </c>
      <c r="H3" s="54">
        <v>392791</v>
      </c>
      <c r="I3" s="80">
        <v>0</v>
      </c>
      <c r="J3" s="54">
        <v>100708</v>
      </c>
      <c r="K3" s="56">
        <f t="shared" ref="K3:K8" si="0">SUM(D3:J3)</f>
        <v>3260189</v>
      </c>
      <c r="M3" s="62" t="s">
        <v>77</v>
      </c>
      <c r="N3" s="63" t="s">
        <v>89</v>
      </c>
    </row>
    <row r="4" spans="1:14" ht="13.5" thickBot="1" x14ac:dyDescent="0.25">
      <c r="A4" s="268" t="s">
        <v>66</v>
      </c>
      <c r="B4" s="269"/>
      <c r="C4" s="269"/>
      <c r="D4" s="54">
        <v>714416</v>
      </c>
      <c r="E4" s="54">
        <v>2057962</v>
      </c>
      <c r="F4" s="54">
        <v>503224</v>
      </c>
      <c r="G4" s="54">
        <v>107905</v>
      </c>
      <c r="H4" s="54">
        <v>421640</v>
      </c>
      <c r="I4" s="54">
        <v>58092</v>
      </c>
      <c r="J4" s="54">
        <v>119676</v>
      </c>
      <c r="K4" s="56">
        <f t="shared" si="0"/>
        <v>3982915</v>
      </c>
      <c r="M4" s="64" t="s">
        <v>70</v>
      </c>
      <c r="N4" s="65">
        <v>1</v>
      </c>
    </row>
    <row r="5" spans="1:14" x14ac:dyDescent="0.2">
      <c r="A5" s="268" t="s">
        <v>63</v>
      </c>
      <c r="B5" s="269"/>
      <c r="C5" s="269"/>
      <c r="D5" s="54">
        <v>3974177</v>
      </c>
      <c r="E5" s="54">
        <v>229037</v>
      </c>
      <c r="F5" s="54">
        <v>403280</v>
      </c>
      <c r="G5" s="54">
        <v>103000</v>
      </c>
      <c r="H5" s="54">
        <v>28185</v>
      </c>
      <c r="I5" s="54">
        <v>318025</v>
      </c>
      <c r="J5" s="54">
        <v>19185</v>
      </c>
      <c r="K5" s="56">
        <f t="shared" si="0"/>
        <v>5074889</v>
      </c>
    </row>
    <row r="6" spans="1:14" x14ac:dyDescent="0.2">
      <c r="A6" s="268" t="s">
        <v>64</v>
      </c>
      <c r="B6" s="269"/>
      <c r="C6" s="269"/>
      <c r="D6" s="54">
        <v>4182049</v>
      </c>
      <c r="E6" s="54">
        <v>391623</v>
      </c>
      <c r="F6" s="54">
        <v>402376</v>
      </c>
      <c r="G6" s="54">
        <v>155301</v>
      </c>
      <c r="H6" s="80">
        <v>0</v>
      </c>
      <c r="I6" s="54">
        <v>299532</v>
      </c>
      <c r="J6" s="54">
        <v>10000</v>
      </c>
      <c r="K6" s="56">
        <f t="shared" si="0"/>
        <v>5440881</v>
      </c>
    </row>
    <row r="7" spans="1:14" x14ac:dyDescent="0.2">
      <c r="A7" s="268" t="s">
        <v>62</v>
      </c>
      <c r="B7" s="269"/>
      <c r="C7" s="269"/>
      <c r="D7" s="54">
        <f t="shared" ref="D7:J7" si="1">D5-D6</f>
        <v>-207872</v>
      </c>
      <c r="E7" s="54">
        <f t="shared" si="1"/>
        <v>-162586</v>
      </c>
      <c r="F7" s="54">
        <f t="shared" si="1"/>
        <v>904</v>
      </c>
      <c r="G7" s="54">
        <f t="shared" si="1"/>
        <v>-52301</v>
      </c>
      <c r="H7" s="54">
        <f t="shared" si="1"/>
        <v>28185</v>
      </c>
      <c r="I7" s="54">
        <f t="shared" si="1"/>
        <v>18493</v>
      </c>
      <c r="J7" s="54">
        <f t="shared" si="1"/>
        <v>9185</v>
      </c>
      <c r="K7" s="56">
        <f t="shared" si="0"/>
        <v>-365992</v>
      </c>
    </row>
    <row r="8" spans="1:14" ht="13.5" thickBot="1" x14ac:dyDescent="0.25">
      <c r="A8" s="273" t="s">
        <v>86</v>
      </c>
      <c r="B8" s="274"/>
      <c r="C8" s="274"/>
      <c r="D8" s="57">
        <f t="shared" ref="D8:J8" si="2">D4+D7</f>
        <v>506544</v>
      </c>
      <c r="E8" s="57">
        <f t="shared" si="2"/>
        <v>1895376</v>
      </c>
      <c r="F8" s="57">
        <f t="shared" si="2"/>
        <v>504128</v>
      </c>
      <c r="G8" s="57">
        <f t="shared" si="2"/>
        <v>55604</v>
      </c>
      <c r="H8" s="57">
        <f t="shared" si="2"/>
        <v>449825</v>
      </c>
      <c r="I8" s="57">
        <f t="shared" si="2"/>
        <v>76585</v>
      </c>
      <c r="J8" s="57">
        <f t="shared" si="2"/>
        <v>128861</v>
      </c>
      <c r="K8" s="59">
        <f t="shared" si="0"/>
        <v>3616923</v>
      </c>
    </row>
    <row r="9" spans="1:14" x14ac:dyDescent="0.2">
      <c r="A9" s="271" t="s">
        <v>67</v>
      </c>
      <c r="B9" s="272"/>
      <c r="C9" s="52" t="s">
        <v>16</v>
      </c>
      <c r="D9" s="52" t="s">
        <v>68</v>
      </c>
      <c r="E9" s="53" t="s">
        <v>70</v>
      </c>
      <c r="F9" s="271" t="s">
        <v>71</v>
      </c>
      <c r="G9" s="272"/>
      <c r="H9" s="52" t="s">
        <v>16</v>
      </c>
      <c r="I9" s="52" t="s">
        <v>72</v>
      </c>
      <c r="J9" s="53" t="s">
        <v>70</v>
      </c>
      <c r="K9" s="271" t="s">
        <v>75</v>
      </c>
      <c r="L9" s="272"/>
      <c r="M9" s="52" t="s">
        <v>76</v>
      </c>
      <c r="N9" s="53" t="s">
        <v>18</v>
      </c>
    </row>
    <row r="10" spans="1:14" x14ac:dyDescent="0.2">
      <c r="A10" s="268" t="s">
        <v>12</v>
      </c>
      <c r="B10" s="269"/>
      <c r="C10" s="54">
        <v>3974177</v>
      </c>
      <c r="D10" s="105">
        <v>3955186</v>
      </c>
      <c r="E10" s="58">
        <f>D10/C10</f>
        <v>0.99522140055664354</v>
      </c>
      <c r="F10" s="268" t="s">
        <v>73</v>
      </c>
      <c r="G10" s="269"/>
      <c r="H10" s="54">
        <v>4182049</v>
      </c>
      <c r="I10" s="54">
        <v>3916519</v>
      </c>
      <c r="J10" s="58">
        <f>I10/H10</f>
        <v>0.9365072001786684</v>
      </c>
      <c r="K10" s="268" t="s">
        <v>12</v>
      </c>
      <c r="L10" s="269"/>
      <c r="M10" s="54">
        <f>D10-I10</f>
        <v>38667</v>
      </c>
      <c r="N10" s="56">
        <f>D4+M10</f>
        <v>753083</v>
      </c>
    </row>
    <row r="11" spans="1:14" x14ac:dyDescent="0.2">
      <c r="A11" s="268" t="s">
        <v>13</v>
      </c>
      <c r="B11" s="269"/>
      <c r="C11" s="54">
        <v>229037</v>
      </c>
      <c r="D11" s="105">
        <v>256811</v>
      </c>
      <c r="E11" s="58">
        <f>D11/C11</f>
        <v>1.1212642498810237</v>
      </c>
      <c r="F11" s="268" t="s">
        <v>13</v>
      </c>
      <c r="G11" s="269"/>
      <c r="H11" s="54">
        <v>391623</v>
      </c>
      <c r="I11" s="54">
        <v>449209</v>
      </c>
      <c r="J11" s="58">
        <f t="shared" ref="J11:J17" si="3">I11/H11</f>
        <v>1.1470444790014886</v>
      </c>
      <c r="K11" s="268" t="s">
        <v>13</v>
      </c>
      <c r="L11" s="269"/>
      <c r="M11" s="54">
        <f t="shared" ref="M11:M17" si="4">D11-I11</f>
        <v>-192398</v>
      </c>
      <c r="N11" s="56">
        <f>E4+M11</f>
        <v>1865564</v>
      </c>
    </row>
    <row r="12" spans="1:14" x14ac:dyDescent="0.2">
      <c r="A12" s="268" t="s">
        <v>14</v>
      </c>
      <c r="B12" s="269"/>
      <c r="C12" s="54">
        <v>403280</v>
      </c>
      <c r="D12" s="105">
        <v>198033</v>
      </c>
      <c r="E12" s="58">
        <f t="shared" ref="E12:E17" si="5">D12/C12</f>
        <v>0.49105584209482245</v>
      </c>
      <c r="F12" s="268" t="s">
        <v>14</v>
      </c>
      <c r="G12" s="269"/>
      <c r="H12" s="54">
        <v>402376</v>
      </c>
      <c r="I12" s="54">
        <v>444309</v>
      </c>
      <c r="J12" s="58">
        <f t="shared" si="3"/>
        <v>1.1042134719764598</v>
      </c>
      <c r="K12" s="268" t="s">
        <v>14</v>
      </c>
      <c r="L12" s="269"/>
      <c r="M12" s="54">
        <f t="shared" si="4"/>
        <v>-246276</v>
      </c>
      <c r="N12" s="56">
        <f>F4+M12</f>
        <v>256948</v>
      </c>
    </row>
    <row r="13" spans="1:14" x14ac:dyDescent="0.2">
      <c r="A13" s="268" t="s">
        <v>3</v>
      </c>
      <c r="B13" s="269"/>
      <c r="C13" s="54">
        <v>103000</v>
      </c>
      <c r="D13" s="105">
        <v>124147</v>
      </c>
      <c r="E13" s="58">
        <f t="shared" si="5"/>
        <v>1.2053106796116504</v>
      </c>
      <c r="F13" s="268" t="s">
        <v>3</v>
      </c>
      <c r="G13" s="269"/>
      <c r="H13" s="54">
        <v>155301</v>
      </c>
      <c r="I13" s="54">
        <v>163247</v>
      </c>
      <c r="J13" s="58">
        <f t="shared" si="3"/>
        <v>1.051165156695707</v>
      </c>
      <c r="K13" s="268" t="s">
        <v>3</v>
      </c>
      <c r="L13" s="269"/>
      <c r="M13" s="54">
        <f t="shared" si="4"/>
        <v>-39100</v>
      </c>
      <c r="N13" s="56">
        <f>G4+M13</f>
        <v>68805</v>
      </c>
    </row>
    <row r="14" spans="1:14" x14ac:dyDescent="0.2">
      <c r="A14" s="268" t="s">
        <v>15</v>
      </c>
      <c r="B14" s="269"/>
      <c r="C14" s="54">
        <v>28185</v>
      </c>
      <c r="D14" s="105">
        <v>29099</v>
      </c>
      <c r="E14" s="58">
        <f t="shared" si="5"/>
        <v>1.0324285967713323</v>
      </c>
      <c r="F14" s="268" t="s">
        <v>15</v>
      </c>
      <c r="G14" s="269"/>
      <c r="H14" s="80">
        <v>0</v>
      </c>
      <c r="I14" s="80">
        <v>0</v>
      </c>
      <c r="J14" s="58" t="e">
        <f t="shared" si="3"/>
        <v>#DIV/0!</v>
      </c>
      <c r="K14" s="268" t="s">
        <v>15</v>
      </c>
      <c r="L14" s="269"/>
      <c r="M14" s="54">
        <f t="shared" si="4"/>
        <v>29099</v>
      </c>
      <c r="N14" s="56">
        <f>H4+M14</f>
        <v>450739</v>
      </c>
    </row>
    <row r="15" spans="1:14" x14ac:dyDescent="0.2">
      <c r="A15" s="268" t="s">
        <v>5</v>
      </c>
      <c r="B15" s="269"/>
      <c r="C15" s="54">
        <v>318025</v>
      </c>
      <c r="D15" s="105">
        <v>319347</v>
      </c>
      <c r="E15" s="58">
        <f t="shared" si="5"/>
        <v>1.0041569059036239</v>
      </c>
      <c r="F15" s="268" t="s">
        <v>5</v>
      </c>
      <c r="G15" s="269"/>
      <c r="H15" s="54">
        <v>299532</v>
      </c>
      <c r="I15" s="54">
        <v>328438</v>
      </c>
      <c r="J15" s="58">
        <f t="shared" si="3"/>
        <v>1.0965038793851742</v>
      </c>
      <c r="K15" s="268" t="s">
        <v>5</v>
      </c>
      <c r="L15" s="269"/>
      <c r="M15" s="54">
        <f t="shared" si="4"/>
        <v>-9091</v>
      </c>
      <c r="N15" s="56">
        <f>I4+M15</f>
        <v>49001</v>
      </c>
    </row>
    <row r="16" spans="1:14" x14ac:dyDescent="0.2">
      <c r="A16" s="268" t="s">
        <v>6</v>
      </c>
      <c r="B16" s="269"/>
      <c r="C16" s="54">
        <v>19185</v>
      </c>
      <c r="D16" s="105">
        <v>20122</v>
      </c>
      <c r="E16" s="58">
        <f t="shared" si="5"/>
        <v>1.0488402397706542</v>
      </c>
      <c r="F16" s="268" t="s">
        <v>6</v>
      </c>
      <c r="G16" s="269"/>
      <c r="H16" s="54">
        <v>10000</v>
      </c>
      <c r="I16" s="80">
        <v>0</v>
      </c>
      <c r="J16" s="58">
        <f t="shared" si="3"/>
        <v>0</v>
      </c>
      <c r="K16" s="268" t="s">
        <v>6</v>
      </c>
      <c r="L16" s="269"/>
      <c r="M16" s="54">
        <f t="shared" si="4"/>
        <v>20122</v>
      </c>
      <c r="N16" s="56">
        <f>J4+M16</f>
        <v>139798</v>
      </c>
    </row>
    <row r="17" spans="1:14" ht="13.5" thickBot="1" x14ac:dyDescent="0.25">
      <c r="A17" s="273" t="s">
        <v>69</v>
      </c>
      <c r="B17" s="274"/>
      <c r="C17" s="57">
        <f>SUM(C10:C16)</f>
        <v>5074889</v>
      </c>
      <c r="D17" s="57">
        <f>SUM(D10:D16)</f>
        <v>4902745</v>
      </c>
      <c r="E17" s="58">
        <f t="shared" si="5"/>
        <v>0.96607925808820649</v>
      </c>
      <c r="F17" s="273" t="s">
        <v>74</v>
      </c>
      <c r="G17" s="274"/>
      <c r="H17" s="57">
        <f>SUM(H10:H16)</f>
        <v>5440881</v>
      </c>
      <c r="I17" s="57">
        <f>SUM(I10:I16)</f>
        <v>5301722</v>
      </c>
      <c r="J17" s="58">
        <f t="shared" si="3"/>
        <v>0.97442344355629174</v>
      </c>
      <c r="K17" s="273" t="s">
        <v>35</v>
      </c>
      <c r="L17" s="274"/>
      <c r="M17" s="54">
        <f t="shared" si="4"/>
        <v>-398977</v>
      </c>
      <c r="N17" s="60">
        <f>SUM(N10:N16)</f>
        <v>3583938</v>
      </c>
    </row>
    <row r="18" spans="1:14" ht="15" customHeight="1" x14ac:dyDescent="0.2">
      <c r="A18" s="271" t="s">
        <v>79</v>
      </c>
      <c r="B18" s="272"/>
      <c r="C18" s="52" t="s">
        <v>20</v>
      </c>
      <c r="D18" s="52" t="s">
        <v>19</v>
      </c>
      <c r="E18" s="53"/>
      <c r="F18" s="271" t="s">
        <v>80</v>
      </c>
      <c r="G18" s="272"/>
      <c r="H18" s="53"/>
      <c r="I18" s="271" t="s">
        <v>81</v>
      </c>
      <c r="J18" s="272"/>
      <c r="K18" s="84"/>
      <c r="L18" s="271" t="s">
        <v>88</v>
      </c>
      <c r="M18" s="272"/>
      <c r="N18" s="275"/>
    </row>
    <row r="19" spans="1:14" x14ac:dyDescent="0.2">
      <c r="A19" s="268" t="s">
        <v>12</v>
      </c>
      <c r="B19" s="269"/>
      <c r="C19" s="54">
        <v>690950</v>
      </c>
      <c r="D19" s="54">
        <v>324663</v>
      </c>
      <c r="E19" s="56">
        <f>C19-D19</f>
        <v>366287</v>
      </c>
      <c r="F19" s="268" t="s">
        <v>22</v>
      </c>
      <c r="G19" s="269"/>
      <c r="H19" s="66">
        <v>2.02</v>
      </c>
      <c r="I19" s="268" t="s">
        <v>82</v>
      </c>
      <c r="J19" s="269"/>
      <c r="K19" s="56">
        <v>111775</v>
      </c>
      <c r="L19" s="68">
        <v>39994</v>
      </c>
      <c r="M19" s="80" t="s">
        <v>39</v>
      </c>
      <c r="N19" s="56">
        <f>K4</f>
        <v>3982915</v>
      </c>
    </row>
    <row r="20" spans="1:14" x14ac:dyDescent="0.2">
      <c r="A20" s="268" t="s">
        <v>13</v>
      </c>
      <c r="B20" s="269"/>
      <c r="C20" s="54">
        <v>88612</v>
      </c>
      <c r="D20" s="54">
        <v>49618</v>
      </c>
      <c r="E20" s="56">
        <f t="shared" ref="E20:E26" si="6">C20-D20</f>
        <v>38994</v>
      </c>
      <c r="F20" s="268" t="s">
        <v>23</v>
      </c>
      <c r="G20" s="269"/>
      <c r="H20" s="56">
        <v>6225</v>
      </c>
      <c r="I20" s="268" t="s">
        <v>22</v>
      </c>
      <c r="J20" s="269"/>
      <c r="K20" s="66">
        <v>1.65</v>
      </c>
      <c r="L20" s="79" t="s">
        <v>84</v>
      </c>
      <c r="M20" s="80" t="s">
        <v>39</v>
      </c>
      <c r="N20" s="56">
        <f>M17</f>
        <v>-398977</v>
      </c>
    </row>
    <row r="21" spans="1:14" ht="13.5" thickBot="1" x14ac:dyDescent="0.25">
      <c r="A21" s="268" t="s">
        <v>14</v>
      </c>
      <c r="B21" s="269"/>
      <c r="C21" s="80">
        <v>59815</v>
      </c>
      <c r="D21" s="54">
        <v>28149</v>
      </c>
      <c r="E21" s="56">
        <f t="shared" si="6"/>
        <v>31666</v>
      </c>
      <c r="F21" s="273" t="s">
        <v>24</v>
      </c>
      <c r="G21" s="274"/>
      <c r="H21" s="60">
        <v>65176</v>
      </c>
      <c r="I21" s="268" t="s">
        <v>83</v>
      </c>
      <c r="J21" s="269"/>
      <c r="K21" s="66">
        <v>156.63999999999999</v>
      </c>
      <c r="L21" s="79" t="s">
        <v>85</v>
      </c>
      <c r="M21" s="80" t="s">
        <v>39</v>
      </c>
      <c r="N21" s="56">
        <f>N19+N20</f>
        <v>3583938</v>
      </c>
    </row>
    <row r="22" spans="1:14" ht="13.5" thickBot="1" x14ac:dyDescent="0.25">
      <c r="A22" s="268" t="s">
        <v>3</v>
      </c>
      <c r="B22" s="269"/>
      <c r="C22" s="80">
        <v>55038</v>
      </c>
      <c r="D22" s="54">
        <v>14994</v>
      </c>
      <c r="E22" s="56">
        <f t="shared" si="6"/>
        <v>40044</v>
      </c>
      <c r="I22" s="273" t="s">
        <v>32</v>
      </c>
      <c r="J22" s="274"/>
      <c r="K22" s="60">
        <v>111932</v>
      </c>
      <c r="L22" s="82"/>
      <c r="M22" s="83"/>
      <c r="N22" s="72"/>
    </row>
    <row r="23" spans="1:14" x14ac:dyDescent="0.2">
      <c r="A23" s="268" t="s">
        <v>15</v>
      </c>
      <c r="B23" s="269"/>
      <c r="C23" s="80">
        <v>8527</v>
      </c>
      <c r="D23" s="80">
        <v>0</v>
      </c>
      <c r="E23" s="56">
        <f t="shared" si="6"/>
        <v>8527</v>
      </c>
    </row>
    <row r="24" spans="1:14" x14ac:dyDescent="0.2">
      <c r="A24" s="268" t="s">
        <v>5</v>
      </c>
      <c r="B24" s="269"/>
      <c r="C24" s="80">
        <v>98411</v>
      </c>
      <c r="D24" s="54">
        <v>23501</v>
      </c>
      <c r="E24" s="56">
        <f t="shared" si="6"/>
        <v>74910</v>
      </c>
    </row>
    <row r="25" spans="1:14" x14ac:dyDescent="0.2">
      <c r="A25" s="268" t="s">
        <v>6</v>
      </c>
      <c r="B25" s="269"/>
      <c r="C25" s="80">
        <v>7981</v>
      </c>
      <c r="D25" s="80">
        <v>0</v>
      </c>
      <c r="E25" s="56">
        <f t="shared" si="6"/>
        <v>7981</v>
      </c>
    </row>
    <row r="26" spans="1:14" ht="13.5" thickBot="1" x14ac:dyDescent="0.25">
      <c r="A26" s="273" t="s">
        <v>18</v>
      </c>
      <c r="B26" s="274"/>
      <c r="C26" s="57">
        <f>SUM(C19:C25)</f>
        <v>1009334</v>
      </c>
      <c r="D26" s="57">
        <f>SUM(D19:D25)</f>
        <v>440925</v>
      </c>
      <c r="E26" s="60">
        <f t="shared" si="6"/>
        <v>568409</v>
      </c>
      <c r="H26" s="85"/>
    </row>
    <row r="27" spans="1:14" ht="12.75" customHeight="1" x14ac:dyDescent="0.2"/>
    <row r="29" spans="1:14" x14ac:dyDescent="0.2">
      <c r="A29" s="276" t="s">
        <v>94</v>
      </c>
      <c r="B29" s="276"/>
      <c r="C29" s="276"/>
      <c r="D29" s="276"/>
      <c r="E29" s="276"/>
      <c r="F29" s="276"/>
      <c r="G29" s="276"/>
      <c r="H29" s="276"/>
      <c r="I29" s="276"/>
    </row>
    <row r="30" spans="1:14" x14ac:dyDescent="0.2">
      <c r="A30" s="276" t="s">
        <v>95</v>
      </c>
      <c r="B30" s="276"/>
      <c r="C30" s="276"/>
      <c r="D30" s="276"/>
      <c r="E30" s="276"/>
      <c r="F30" s="276"/>
      <c r="G30" s="276"/>
      <c r="H30" s="276"/>
      <c r="I30" s="276"/>
    </row>
    <row r="31" spans="1:14" x14ac:dyDescent="0.2">
      <c r="E31" s="85"/>
      <c r="F31" s="85"/>
    </row>
  </sheetData>
  <mergeCells count="56">
    <mergeCell ref="A10:B10"/>
    <mergeCell ref="F10:G10"/>
    <mergeCell ref="K10:L10"/>
    <mergeCell ref="A1:C1"/>
    <mergeCell ref="A2:C2"/>
    <mergeCell ref="A3:C3"/>
    <mergeCell ref="A4:C4"/>
    <mergeCell ref="A5:C5"/>
    <mergeCell ref="A6:C6"/>
    <mergeCell ref="A7:C7"/>
    <mergeCell ref="A8:C8"/>
    <mergeCell ref="A9:B9"/>
    <mergeCell ref="F9:G9"/>
    <mergeCell ref="K9:L9"/>
    <mergeCell ref="A11:B11"/>
    <mergeCell ref="F11:G11"/>
    <mergeCell ref="K11:L11"/>
    <mergeCell ref="A12:B12"/>
    <mergeCell ref="F12:G12"/>
    <mergeCell ref="K12:L12"/>
    <mergeCell ref="A13:B13"/>
    <mergeCell ref="F13:G13"/>
    <mergeCell ref="K13:L13"/>
    <mergeCell ref="A14:B14"/>
    <mergeCell ref="F14:G14"/>
    <mergeCell ref="K14:L14"/>
    <mergeCell ref="A15:B15"/>
    <mergeCell ref="F15:G15"/>
    <mergeCell ref="K15:L15"/>
    <mergeCell ref="A16:B16"/>
    <mergeCell ref="F16:G16"/>
    <mergeCell ref="K16:L16"/>
    <mergeCell ref="A17:B17"/>
    <mergeCell ref="F17:G17"/>
    <mergeCell ref="K17:L17"/>
    <mergeCell ref="A18:B18"/>
    <mergeCell ref="F18:G18"/>
    <mergeCell ref="I18:J18"/>
    <mergeCell ref="L18:N18"/>
    <mergeCell ref="A23:B23"/>
    <mergeCell ref="A19:B19"/>
    <mergeCell ref="F19:G19"/>
    <mergeCell ref="I19:J19"/>
    <mergeCell ref="A20:B20"/>
    <mergeCell ref="F20:G20"/>
    <mergeCell ref="I20:J20"/>
    <mergeCell ref="A21:B21"/>
    <mergeCell ref="F21:G21"/>
    <mergeCell ref="I21:J21"/>
    <mergeCell ref="A22:B22"/>
    <mergeCell ref="I22:J22"/>
    <mergeCell ref="A29:I29"/>
    <mergeCell ref="A30:I30"/>
    <mergeCell ref="A24:B24"/>
    <mergeCell ref="A25:B25"/>
    <mergeCell ref="A26:B26"/>
  </mergeCells>
  <conditionalFormatting sqref="E11 E13:E16">
    <cfRule type="cellIs" dxfId="54" priority="5" operator="lessThan">
      <formula>$N$4</formula>
    </cfRule>
  </conditionalFormatting>
  <conditionalFormatting sqref="J10 J14 J16:J17">
    <cfRule type="cellIs" dxfId="53" priority="4" operator="greaterThan">
      <formula>$N$4</formula>
    </cfRule>
  </conditionalFormatting>
  <conditionalFormatting sqref="M10 M14 M16">
    <cfRule type="cellIs" dxfId="52" priority="3" operator="lessThan">
      <formula>0</formula>
    </cfRule>
  </conditionalFormatting>
  <conditionalFormatting sqref="E26">
    <cfRule type="cellIs" dxfId="51" priority="2" operator="lessThan">
      <formula>0</formula>
    </cfRule>
  </conditionalFormatting>
  <printOptions gridLines="1"/>
  <pageMargins left="0.25" right="0.25" top="0.75" bottom="0.75" header="0.3" footer="0.3"/>
  <pageSetup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J33" sqref="J33"/>
    </sheetView>
  </sheetViews>
  <sheetFormatPr defaultRowHeight="12.75" x14ac:dyDescent="0.2"/>
  <cols>
    <col min="1" max="8" width="9.140625" style="87"/>
    <col min="9" max="10" width="9.140625" style="87" customWidth="1"/>
    <col min="11" max="11" width="10.42578125" style="87" customWidth="1"/>
    <col min="12" max="12" width="9.42578125" style="87" bestFit="1" customWidth="1"/>
    <col min="13" max="16384" width="9.140625" style="87"/>
  </cols>
  <sheetData>
    <row r="1" spans="1:14" ht="21.75" thickBot="1" x14ac:dyDescent="0.4">
      <c r="A1" s="277" t="s">
        <v>58</v>
      </c>
      <c r="B1" s="277"/>
      <c r="C1" s="277"/>
      <c r="D1" s="277"/>
      <c r="E1" s="51"/>
    </row>
    <row r="2" spans="1:14" x14ac:dyDescent="0.2">
      <c r="A2" s="278" t="s">
        <v>59</v>
      </c>
      <c r="B2" s="279"/>
      <c r="C2" s="279"/>
      <c r="D2" s="104" t="s">
        <v>0</v>
      </c>
      <c r="E2" s="104" t="s">
        <v>1</v>
      </c>
      <c r="F2" s="104" t="s">
        <v>2</v>
      </c>
      <c r="G2" s="104" t="s">
        <v>60</v>
      </c>
      <c r="H2" s="104" t="s">
        <v>4</v>
      </c>
      <c r="I2" s="104" t="s">
        <v>61</v>
      </c>
      <c r="J2" s="104" t="s">
        <v>6</v>
      </c>
      <c r="K2" s="89" t="s">
        <v>35</v>
      </c>
      <c r="M2" s="90" t="s">
        <v>76</v>
      </c>
      <c r="N2" s="91">
        <v>2011</v>
      </c>
    </row>
    <row r="3" spans="1:14" x14ac:dyDescent="0.2">
      <c r="A3" s="268" t="s">
        <v>65</v>
      </c>
      <c r="B3" s="269"/>
      <c r="C3" s="269"/>
      <c r="D3" s="54">
        <v>503125</v>
      </c>
      <c r="E3" s="54">
        <v>2021206</v>
      </c>
      <c r="F3" s="54">
        <v>108886</v>
      </c>
      <c r="G3" s="54">
        <v>133473</v>
      </c>
      <c r="H3" s="54">
        <v>392791</v>
      </c>
      <c r="I3" s="103">
        <v>0</v>
      </c>
      <c r="J3" s="54">
        <v>100708</v>
      </c>
      <c r="K3" s="56">
        <f t="shared" ref="K3:K8" si="0">SUM(D3:J3)</f>
        <v>3260189</v>
      </c>
      <c r="M3" s="92" t="s">
        <v>77</v>
      </c>
      <c r="N3" s="93" t="s">
        <v>96</v>
      </c>
    </row>
    <row r="4" spans="1:14" ht="13.5" thickBot="1" x14ac:dyDescent="0.25">
      <c r="A4" s="268" t="s">
        <v>66</v>
      </c>
      <c r="B4" s="269"/>
      <c r="C4" s="269"/>
      <c r="D4" s="54">
        <v>714416</v>
      </c>
      <c r="E4" s="54">
        <v>2057962</v>
      </c>
      <c r="F4" s="54">
        <v>503224</v>
      </c>
      <c r="G4" s="54">
        <v>107905</v>
      </c>
      <c r="H4" s="54">
        <v>421640</v>
      </c>
      <c r="I4" s="54">
        <v>58092</v>
      </c>
      <c r="J4" s="54">
        <v>119676</v>
      </c>
      <c r="K4" s="56">
        <f t="shared" si="0"/>
        <v>3982915</v>
      </c>
      <c r="M4" s="94" t="s">
        <v>70</v>
      </c>
      <c r="N4" s="95">
        <f>2/12</f>
        <v>0.16666666666666666</v>
      </c>
    </row>
    <row r="5" spans="1:14" x14ac:dyDescent="0.2">
      <c r="A5" s="268" t="s">
        <v>93</v>
      </c>
      <c r="B5" s="269"/>
      <c r="C5" s="269"/>
      <c r="D5" s="54">
        <v>747949</v>
      </c>
      <c r="E5" s="54">
        <v>1865469</v>
      </c>
      <c r="F5" s="54">
        <v>256906</v>
      </c>
      <c r="G5" s="54">
        <v>45392</v>
      </c>
      <c r="H5" s="54">
        <v>450740</v>
      </c>
      <c r="I5" s="54">
        <v>51538</v>
      </c>
      <c r="J5" s="54">
        <v>139798</v>
      </c>
      <c r="K5" s="56">
        <f>SUM(D5:J5)</f>
        <v>3557792</v>
      </c>
      <c r="M5" s="97"/>
      <c r="N5" s="98"/>
    </row>
    <row r="6" spans="1:14" x14ac:dyDescent="0.2">
      <c r="A6" s="268" t="s">
        <v>90</v>
      </c>
      <c r="B6" s="269"/>
      <c r="C6" s="269"/>
      <c r="D6" s="54">
        <v>3988098</v>
      </c>
      <c r="E6" s="54">
        <v>245525</v>
      </c>
      <c r="F6" s="54">
        <v>321003</v>
      </c>
      <c r="G6" s="54">
        <v>148000</v>
      </c>
      <c r="H6" s="54">
        <v>29684</v>
      </c>
      <c r="I6" s="54">
        <v>254000</v>
      </c>
      <c r="J6" s="54">
        <v>19684</v>
      </c>
      <c r="K6" s="56">
        <f>SUM(D6:J6)</f>
        <v>5005994</v>
      </c>
    </row>
    <row r="7" spans="1:14" x14ac:dyDescent="0.2">
      <c r="A7" s="268" t="s">
        <v>91</v>
      </c>
      <c r="B7" s="269"/>
      <c r="C7" s="269"/>
      <c r="D7" s="54">
        <v>3861659</v>
      </c>
      <c r="E7" s="54">
        <v>391185</v>
      </c>
      <c r="F7" s="54">
        <v>443243</v>
      </c>
      <c r="G7" s="54">
        <v>143107</v>
      </c>
      <c r="H7" s="103">
        <v>0</v>
      </c>
      <c r="I7" s="54">
        <v>275303</v>
      </c>
      <c r="J7" s="54">
        <v>0</v>
      </c>
      <c r="K7" s="56">
        <f>SUM(D7:J7)</f>
        <v>5114497</v>
      </c>
    </row>
    <row r="8" spans="1:14" x14ac:dyDescent="0.2">
      <c r="A8" s="268" t="s">
        <v>62</v>
      </c>
      <c r="B8" s="269"/>
      <c r="C8" s="269"/>
      <c r="D8" s="54">
        <f t="shared" ref="D8:J8" si="1">D6-D7</f>
        <v>126439</v>
      </c>
      <c r="E8" s="54">
        <f t="shared" si="1"/>
        <v>-145660</v>
      </c>
      <c r="F8" s="54">
        <f t="shared" si="1"/>
        <v>-122240</v>
      </c>
      <c r="G8" s="54">
        <f t="shared" si="1"/>
        <v>4893</v>
      </c>
      <c r="H8" s="54">
        <f t="shared" si="1"/>
        <v>29684</v>
      </c>
      <c r="I8" s="54">
        <f t="shared" si="1"/>
        <v>-21303</v>
      </c>
      <c r="J8" s="54">
        <f t="shared" si="1"/>
        <v>19684</v>
      </c>
      <c r="K8" s="56">
        <f t="shared" si="0"/>
        <v>-108503</v>
      </c>
    </row>
    <row r="9" spans="1:14" ht="13.5" thickBot="1" x14ac:dyDescent="0.25">
      <c r="A9" s="273" t="s">
        <v>86</v>
      </c>
      <c r="B9" s="274"/>
      <c r="C9" s="274"/>
      <c r="D9" s="57">
        <f t="shared" ref="D9:J9" si="2">D5+D8</f>
        <v>874388</v>
      </c>
      <c r="E9" s="57">
        <f t="shared" si="2"/>
        <v>1719809</v>
      </c>
      <c r="F9" s="57">
        <f t="shared" si="2"/>
        <v>134666</v>
      </c>
      <c r="G9" s="57">
        <f t="shared" si="2"/>
        <v>50285</v>
      </c>
      <c r="H9" s="57">
        <f t="shared" si="2"/>
        <v>480424</v>
      </c>
      <c r="I9" s="57">
        <f t="shared" si="2"/>
        <v>30235</v>
      </c>
      <c r="J9" s="57">
        <f t="shared" si="2"/>
        <v>159482</v>
      </c>
      <c r="K9" s="60">
        <f>SUM(D9:J9)</f>
        <v>3449289</v>
      </c>
    </row>
    <row r="10" spans="1:14" x14ac:dyDescent="0.2">
      <c r="A10" s="278" t="s">
        <v>67</v>
      </c>
      <c r="B10" s="279"/>
      <c r="C10" s="88" t="s">
        <v>16</v>
      </c>
      <c r="D10" s="88" t="s">
        <v>68</v>
      </c>
      <c r="E10" s="89" t="s">
        <v>70</v>
      </c>
      <c r="F10" s="278" t="s">
        <v>71</v>
      </c>
      <c r="G10" s="279"/>
      <c r="H10" s="88" t="s">
        <v>16</v>
      </c>
      <c r="I10" s="88" t="s">
        <v>72</v>
      </c>
      <c r="J10" s="89" t="s">
        <v>70</v>
      </c>
      <c r="K10" s="278" t="s">
        <v>75</v>
      </c>
      <c r="L10" s="279"/>
      <c r="M10" s="88" t="s">
        <v>76</v>
      </c>
      <c r="N10" s="89" t="s">
        <v>18</v>
      </c>
    </row>
    <row r="11" spans="1:14" x14ac:dyDescent="0.2">
      <c r="A11" s="268" t="s">
        <v>12</v>
      </c>
      <c r="B11" s="269"/>
      <c r="C11" s="54">
        <v>3988098</v>
      </c>
      <c r="D11" s="54">
        <v>977814</v>
      </c>
      <c r="E11" s="58">
        <f>D11/C11</f>
        <v>0.24518304214189321</v>
      </c>
      <c r="F11" s="268" t="s">
        <v>73</v>
      </c>
      <c r="G11" s="269"/>
      <c r="H11" s="54">
        <f>D7</f>
        <v>3861659</v>
      </c>
      <c r="I11" s="54">
        <v>639102</v>
      </c>
      <c r="J11" s="58">
        <f>I11/H11</f>
        <v>0.16549933590718394</v>
      </c>
      <c r="K11" s="268" t="s">
        <v>12</v>
      </c>
      <c r="L11" s="269"/>
      <c r="M11" s="54">
        <f>D11-I11</f>
        <v>338712</v>
      </c>
      <c r="N11" s="56">
        <f>D5+M11</f>
        <v>1086661</v>
      </c>
    </row>
    <row r="12" spans="1:14" x14ac:dyDescent="0.2">
      <c r="A12" s="268" t="s">
        <v>13</v>
      </c>
      <c r="B12" s="269"/>
      <c r="C12" s="54">
        <f>E6</f>
        <v>245525</v>
      </c>
      <c r="D12" s="54">
        <v>141430</v>
      </c>
      <c r="E12" s="58">
        <f t="shared" ref="E12:E18" si="3">D12/C12</f>
        <v>0.57603095407799609</v>
      </c>
      <c r="F12" s="268" t="s">
        <v>13</v>
      </c>
      <c r="G12" s="269"/>
      <c r="H12" s="54">
        <f>E7</f>
        <v>391185</v>
      </c>
      <c r="I12" s="54">
        <v>56511</v>
      </c>
      <c r="J12" s="58">
        <f t="shared" ref="J12:J18" si="4">I12/H12</f>
        <v>0.14446106062349015</v>
      </c>
      <c r="K12" s="268" t="s">
        <v>13</v>
      </c>
      <c r="L12" s="269"/>
      <c r="M12" s="54">
        <f t="shared" ref="M12:M18" si="5">D12-I12</f>
        <v>84919</v>
      </c>
      <c r="N12" s="56">
        <f>E5+M12</f>
        <v>1950388</v>
      </c>
    </row>
    <row r="13" spans="1:14" x14ac:dyDescent="0.2">
      <c r="A13" s="268" t="s">
        <v>14</v>
      </c>
      <c r="B13" s="269"/>
      <c r="C13" s="54">
        <f>F6</f>
        <v>321003</v>
      </c>
      <c r="D13" s="54">
        <v>183069</v>
      </c>
      <c r="E13" s="58">
        <f t="shared" si="3"/>
        <v>0.57030308127961415</v>
      </c>
      <c r="F13" s="268" t="s">
        <v>14</v>
      </c>
      <c r="G13" s="269"/>
      <c r="H13" s="54">
        <f>F7</f>
        <v>443243</v>
      </c>
      <c r="I13" s="54">
        <v>157894</v>
      </c>
      <c r="J13" s="58">
        <f t="shared" si="4"/>
        <v>0.3562244637817179</v>
      </c>
      <c r="K13" s="268" t="s">
        <v>14</v>
      </c>
      <c r="L13" s="269"/>
      <c r="M13" s="54">
        <f t="shared" si="5"/>
        <v>25175</v>
      </c>
      <c r="N13" s="56">
        <f>F5+M13</f>
        <v>282081</v>
      </c>
    </row>
    <row r="14" spans="1:14" x14ac:dyDescent="0.2">
      <c r="A14" s="268" t="s">
        <v>3</v>
      </c>
      <c r="B14" s="269"/>
      <c r="C14" s="54">
        <f>G6</f>
        <v>148000</v>
      </c>
      <c r="D14" s="54">
        <f>87040</f>
        <v>87040</v>
      </c>
      <c r="E14" s="58">
        <f t="shared" si="3"/>
        <v>0.5881081081081081</v>
      </c>
      <c r="F14" s="268" t="s">
        <v>3</v>
      </c>
      <c r="G14" s="269"/>
      <c r="H14" s="54">
        <f>G7</f>
        <v>143107</v>
      </c>
      <c r="I14" s="54">
        <v>26945</v>
      </c>
      <c r="J14" s="58">
        <f t="shared" si="4"/>
        <v>0.1882856883311089</v>
      </c>
      <c r="K14" s="268" t="s">
        <v>3</v>
      </c>
      <c r="L14" s="269"/>
      <c r="M14" s="54">
        <f t="shared" si="5"/>
        <v>60095</v>
      </c>
      <c r="N14" s="56">
        <f>G5+M14</f>
        <v>105487</v>
      </c>
    </row>
    <row r="15" spans="1:14" x14ac:dyDescent="0.2">
      <c r="A15" s="268" t="s">
        <v>15</v>
      </c>
      <c r="B15" s="269"/>
      <c r="C15" s="54">
        <f>H6</f>
        <v>29684</v>
      </c>
      <c r="D15" s="54">
        <v>13889</v>
      </c>
      <c r="E15" s="58">
        <f t="shared" si="3"/>
        <v>0.46789516237703815</v>
      </c>
      <c r="F15" s="268" t="s">
        <v>15</v>
      </c>
      <c r="G15" s="269"/>
      <c r="H15" s="86">
        <f>H7</f>
        <v>0</v>
      </c>
      <c r="I15" s="86">
        <v>0</v>
      </c>
      <c r="J15" s="58" t="e">
        <f t="shared" si="4"/>
        <v>#DIV/0!</v>
      </c>
      <c r="K15" s="268" t="s">
        <v>15</v>
      </c>
      <c r="L15" s="269"/>
      <c r="M15" s="54">
        <f t="shared" si="5"/>
        <v>13889</v>
      </c>
      <c r="N15" s="56">
        <f>H5+M15</f>
        <v>464629</v>
      </c>
    </row>
    <row r="16" spans="1:14" x14ac:dyDescent="0.2">
      <c r="A16" s="268" t="s">
        <v>5</v>
      </c>
      <c r="B16" s="269"/>
      <c r="C16" s="54">
        <f>I6</f>
        <v>254000</v>
      </c>
      <c r="D16" s="54">
        <v>154556</v>
      </c>
      <c r="E16" s="58">
        <f t="shared" si="3"/>
        <v>0.60848818897637791</v>
      </c>
      <c r="F16" s="268" t="s">
        <v>5</v>
      </c>
      <c r="G16" s="269"/>
      <c r="H16" s="54">
        <f>I7</f>
        <v>275303</v>
      </c>
      <c r="I16" s="54">
        <v>49078</v>
      </c>
      <c r="J16" s="58">
        <f t="shared" si="4"/>
        <v>0.17826903448200709</v>
      </c>
      <c r="K16" s="268" t="s">
        <v>5</v>
      </c>
      <c r="L16" s="269"/>
      <c r="M16" s="54">
        <f t="shared" si="5"/>
        <v>105478</v>
      </c>
      <c r="N16" s="56">
        <f>I5+M16</f>
        <v>157016</v>
      </c>
    </row>
    <row r="17" spans="1:14" x14ac:dyDescent="0.2">
      <c r="A17" s="268" t="s">
        <v>6</v>
      </c>
      <c r="B17" s="269"/>
      <c r="C17" s="54">
        <f>J6</f>
        <v>19684</v>
      </c>
      <c r="D17" s="54">
        <v>12671</v>
      </c>
      <c r="E17" s="58">
        <f t="shared" si="3"/>
        <v>0.64372078845763059</v>
      </c>
      <c r="F17" s="268" t="s">
        <v>6</v>
      </c>
      <c r="G17" s="269"/>
      <c r="H17" s="54">
        <f>J7</f>
        <v>0</v>
      </c>
      <c r="I17" s="86">
        <v>0</v>
      </c>
      <c r="J17" s="58" t="e">
        <f t="shared" si="4"/>
        <v>#DIV/0!</v>
      </c>
      <c r="K17" s="268" t="s">
        <v>6</v>
      </c>
      <c r="L17" s="269"/>
      <c r="M17" s="54">
        <f t="shared" si="5"/>
        <v>12671</v>
      </c>
      <c r="N17" s="56">
        <f>J5+M17</f>
        <v>152469</v>
      </c>
    </row>
    <row r="18" spans="1:14" ht="13.5" thickBot="1" x14ac:dyDescent="0.25">
      <c r="A18" s="273" t="s">
        <v>69</v>
      </c>
      <c r="B18" s="274"/>
      <c r="C18" s="57">
        <f>SUM(C11:C17)</f>
        <v>5005994</v>
      </c>
      <c r="D18" s="57">
        <f>SUM(D11:D17)</f>
        <v>1570469</v>
      </c>
      <c r="E18" s="58">
        <f t="shared" si="3"/>
        <v>0.31371771520301461</v>
      </c>
      <c r="F18" s="273" t="s">
        <v>74</v>
      </c>
      <c r="G18" s="274"/>
      <c r="H18" s="57">
        <f>SUM(H11:H17)</f>
        <v>5114497</v>
      </c>
      <c r="I18" s="57">
        <f>SUM(I11:I17)</f>
        <v>929530</v>
      </c>
      <c r="J18" s="58">
        <f t="shared" si="4"/>
        <v>0.18174416760827117</v>
      </c>
      <c r="K18" s="273" t="s">
        <v>35</v>
      </c>
      <c r="L18" s="274"/>
      <c r="M18" s="54">
        <f t="shared" si="5"/>
        <v>640939</v>
      </c>
      <c r="N18" s="60">
        <f>SUM(N11:N17)</f>
        <v>4198731</v>
      </c>
    </row>
    <row r="19" spans="1:14" ht="15" customHeight="1" x14ac:dyDescent="0.2">
      <c r="A19" s="278" t="s">
        <v>79</v>
      </c>
      <c r="B19" s="279"/>
      <c r="C19" s="88" t="s">
        <v>20</v>
      </c>
      <c r="D19" s="88" t="s">
        <v>19</v>
      </c>
      <c r="E19" s="89"/>
      <c r="F19" s="278" t="s">
        <v>80</v>
      </c>
      <c r="G19" s="279"/>
      <c r="H19" s="89"/>
      <c r="I19" s="278" t="s">
        <v>81</v>
      </c>
      <c r="J19" s="279"/>
      <c r="K19" s="89"/>
      <c r="L19" s="280" t="s">
        <v>88</v>
      </c>
      <c r="M19" s="281"/>
      <c r="N19" s="282"/>
    </row>
    <row r="20" spans="1:14" x14ac:dyDescent="0.2">
      <c r="A20" s="268" t="s">
        <v>12</v>
      </c>
      <c r="B20" s="269"/>
      <c r="C20" s="54">
        <v>720282</v>
      </c>
      <c r="D20" s="54">
        <v>294500</v>
      </c>
      <c r="E20" s="56">
        <f>C20-D20</f>
        <v>425782</v>
      </c>
      <c r="F20" s="268" t="s">
        <v>22</v>
      </c>
      <c r="G20" s="269"/>
      <c r="H20" s="66">
        <v>2.02</v>
      </c>
      <c r="I20" s="268" t="s">
        <v>82</v>
      </c>
      <c r="J20" s="269"/>
      <c r="K20" s="56">
        <v>112351</v>
      </c>
      <c r="L20" s="99">
        <v>40359</v>
      </c>
      <c r="M20" s="96" t="s">
        <v>39</v>
      </c>
      <c r="N20" s="100">
        <f>K5</f>
        <v>3557792</v>
      </c>
    </row>
    <row r="21" spans="1:14" x14ac:dyDescent="0.2">
      <c r="A21" s="268" t="s">
        <v>13</v>
      </c>
      <c r="B21" s="269"/>
      <c r="C21" s="54">
        <v>93356</v>
      </c>
      <c r="D21" s="54">
        <v>28988</v>
      </c>
      <c r="E21" s="56">
        <f t="shared" ref="E21:E27" si="6">C21-D21</f>
        <v>64368</v>
      </c>
      <c r="F21" s="268" t="s">
        <v>23</v>
      </c>
      <c r="G21" s="269"/>
      <c r="H21" s="56">
        <v>6483</v>
      </c>
      <c r="I21" s="268" t="s">
        <v>22</v>
      </c>
      <c r="J21" s="269"/>
      <c r="K21" s="111">
        <v>1.4999999999999999E-2</v>
      </c>
      <c r="L21" s="92" t="s">
        <v>92</v>
      </c>
      <c r="M21" s="96" t="s">
        <v>39</v>
      </c>
      <c r="N21" s="100">
        <f>M18</f>
        <v>640939</v>
      </c>
    </row>
    <row r="22" spans="1:14" ht="13.5" thickBot="1" x14ac:dyDescent="0.25">
      <c r="A22" s="268" t="s">
        <v>14</v>
      </c>
      <c r="B22" s="269"/>
      <c r="C22" s="54">
        <v>38555</v>
      </c>
      <c r="D22" s="54">
        <v>19974</v>
      </c>
      <c r="E22" s="56">
        <f t="shared" si="6"/>
        <v>18581</v>
      </c>
      <c r="F22" s="273" t="s">
        <v>24</v>
      </c>
      <c r="G22" s="274"/>
      <c r="H22" s="60">
        <v>13321</v>
      </c>
      <c r="I22" s="268" t="s">
        <v>83</v>
      </c>
      <c r="J22" s="269"/>
      <c r="K22" s="66">
        <v>143.13</v>
      </c>
      <c r="L22" s="92" t="s">
        <v>85</v>
      </c>
      <c r="M22" s="96" t="s">
        <v>39</v>
      </c>
      <c r="N22" s="100">
        <f>N20+N21</f>
        <v>4198731</v>
      </c>
    </row>
    <row r="23" spans="1:14" ht="13.5" thickBot="1" x14ac:dyDescent="0.25">
      <c r="A23" s="268" t="s">
        <v>3</v>
      </c>
      <c r="B23" s="269"/>
      <c r="C23" s="54">
        <v>58086</v>
      </c>
      <c r="D23" s="54">
        <v>13445</v>
      </c>
      <c r="E23" s="56">
        <f t="shared" si="6"/>
        <v>44641</v>
      </c>
      <c r="I23" s="273" t="s">
        <v>32</v>
      </c>
      <c r="J23" s="274"/>
      <c r="K23" s="60">
        <v>112494</v>
      </c>
      <c r="L23" s="94"/>
      <c r="M23" s="101"/>
      <c r="N23" s="102"/>
    </row>
    <row r="24" spans="1:14" x14ac:dyDescent="0.2">
      <c r="A24" s="268" t="s">
        <v>15</v>
      </c>
      <c r="B24" s="269"/>
      <c r="C24" s="54">
        <v>9034</v>
      </c>
      <c r="D24" s="86">
        <v>0</v>
      </c>
      <c r="E24" s="56">
        <f t="shared" si="6"/>
        <v>9034</v>
      </c>
    </row>
    <row r="25" spans="1:14" x14ac:dyDescent="0.2">
      <c r="A25" s="268" t="s">
        <v>5</v>
      </c>
      <c r="B25" s="269"/>
      <c r="C25" s="54">
        <v>103531</v>
      </c>
      <c r="D25" s="54">
        <v>0</v>
      </c>
      <c r="E25" s="56">
        <f t="shared" si="6"/>
        <v>103531</v>
      </c>
    </row>
    <row r="26" spans="1:14" x14ac:dyDescent="0.2">
      <c r="A26" s="268" t="s">
        <v>6</v>
      </c>
      <c r="B26" s="269"/>
      <c r="C26" s="86">
        <v>8401</v>
      </c>
      <c r="D26" s="86">
        <v>0</v>
      </c>
      <c r="E26" s="56">
        <f t="shared" si="6"/>
        <v>8401</v>
      </c>
    </row>
    <row r="27" spans="1:14" ht="13.5" thickBot="1" x14ac:dyDescent="0.25">
      <c r="A27" s="273" t="s">
        <v>18</v>
      </c>
      <c r="B27" s="274"/>
      <c r="C27" s="57">
        <f>SUM(C20:C26)</f>
        <v>1031245</v>
      </c>
      <c r="D27" s="57">
        <f>SUM(D20:D26)</f>
        <v>356907</v>
      </c>
      <c r="E27" s="60">
        <f t="shared" si="6"/>
        <v>674338</v>
      </c>
      <c r="H27" s="85"/>
    </row>
    <row r="28" spans="1:14" ht="12.75" customHeight="1" x14ac:dyDescent="0.2"/>
  </sheetData>
  <mergeCells count="55">
    <mergeCell ref="A4:C4"/>
    <mergeCell ref="A6:C6"/>
    <mergeCell ref="A7:C7"/>
    <mergeCell ref="F10:G10"/>
    <mergeCell ref="K10:L10"/>
    <mergeCell ref="A11:B11"/>
    <mergeCell ref="F11:G11"/>
    <mergeCell ref="K11:L11"/>
    <mergeCell ref="F12:G12"/>
    <mergeCell ref="K12:L12"/>
    <mergeCell ref="A13:B13"/>
    <mergeCell ref="F13:G13"/>
    <mergeCell ref="K13:L13"/>
    <mergeCell ref="F14:G14"/>
    <mergeCell ref="K14:L14"/>
    <mergeCell ref="A15:B15"/>
    <mergeCell ref="F15:G15"/>
    <mergeCell ref="K15:L15"/>
    <mergeCell ref="F16:G16"/>
    <mergeCell ref="K16:L16"/>
    <mergeCell ref="L19:N19"/>
    <mergeCell ref="F20:G20"/>
    <mergeCell ref="I20:J20"/>
    <mergeCell ref="A17:B17"/>
    <mergeCell ref="F17:G17"/>
    <mergeCell ref="K17:L17"/>
    <mergeCell ref="F18:G18"/>
    <mergeCell ref="K18:L18"/>
    <mergeCell ref="F22:G22"/>
    <mergeCell ref="I22:J22"/>
    <mergeCell ref="A19:B19"/>
    <mergeCell ref="F19:G19"/>
    <mergeCell ref="I19:J19"/>
    <mergeCell ref="I23:J23"/>
    <mergeCell ref="A24:B24"/>
    <mergeCell ref="A1:D1"/>
    <mergeCell ref="A5:C5"/>
    <mergeCell ref="A18:B18"/>
    <mergeCell ref="A16:B16"/>
    <mergeCell ref="A14:B14"/>
    <mergeCell ref="A12:B12"/>
    <mergeCell ref="A8:C8"/>
    <mergeCell ref="A9:C9"/>
    <mergeCell ref="A10:B10"/>
    <mergeCell ref="A2:C2"/>
    <mergeCell ref="A3:C3"/>
    <mergeCell ref="A21:B21"/>
    <mergeCell ref="F21:G21"/>
    <mergeCell ref="I21:J21"/>
    <mergeCell ref="A25:B25"/>
    <mergeCell ref="A26:B26"/>
    <mergeCell ref="A27:B27"/>
    <mergeCell ref="A22:B22"/>
    <mergeCell ref="A20:B20"/>
    <mergeCell ref="A23:B23"/>
  </mergeCells>
  <conditionalFormatting sqref="E11:E12 E14:E18">
    <cfRule type="cellIs" dxfId="50" priority="5" operator="lessThan">
      <formula>$N$4</formula>
    </cfRule>
  </conditionalFormatting>
  <conditionalFormatting sqref="J15 J17">
    <cfRule type="cellIs" dxfId="49" priority="4" operator="greaterThan">
      <formula>$N$4</formula>
    </cfRule>
  </conditionalFormatting>
  <conditionalFormatting sqref="M17 M15">
    <cfRule type="cellIs" dxfId="48" priority="3" operator="lessThan">
      <formula>0</formula>
    </cfRule>
  </conditionalFormatting>
  <printOptions gridLines="1"/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sqref="A1:XFD1048576"/>
    </sheetView>
  </sheetViews>
  <sheetFormatPr defaultRowHeight="12.75" x14ac:dyDescent="0.2"/>
  <cols>
    <col min="1" max="8" width="9.140625" style="107"/>
    <col min="9" max="10" width="9.140625" style="107" customWidth="1"/>
    <col min="11" max="11" width="10.42578125" style="107" customWidth="1"/>
    <col min="12" max="12" width="9.42578125" style="107" bestFit="1" customWidth="1"/>
    <col min="13" max="16384" width="9.140625" style="107"/>
  </cols>
  <sheetData>
    <row r="1" spans="1:14" ht="21.75" thickBot="1" x14ac:dyDescent="0.4">
      <c r="A1" s="277" t="s">
        <v>58</v>
      </c>
      <c r="B1" s="277"/>
      <c r="C1" s="277"/>
      <c r="D1" s="277"/>
      <c r="E1" s="51"/>
    </row>
    <row r="2" spans="1:14" x14ac:dyDescent="0.2">
      <c r="A2" s="278" t="s">
        <v>59</v>
      </c>
      <c r="B2" s="279"/>
      <c r="C2" s="279"/>
      <c r="D2" s="108" t="s">
        <v>0</v>
      </c>
      <c r="E2" s="108" t="s">
        <v>1</v>
      </c>
      <c r="F2" s="108" t="s">
        <v>2</v>
      </c>
      <c r="G2" s="108" t="s">
        <v>60</v>
      </c>
      <c r="H2" s="108" t="s">
        <v>4</v>
      </c>
      <c r="I2" s="108" t="s">
        <v>61</v>
      </c>
      <c r="J2" s="108" t="s">
        <v>6</v>
      </c>
      <c r="K2" s="89" t="s">
        <v>35</v>
      </c>
      <c r="M2" s="109" t="s">
        <v>76</v>
      </c>
      <c r="N2" s="110">
        <v>2011</v>
      </c>
    </row>
    <row r="3" spans="1:14" x14ac:dyDescent="0.2">
      <c r="A3" s="268" t="s">
        <v>65</v>
      </c>
      <c r="B3" s="269"/>
      <c r="C3" s="269"/>
      <c r="D3" s="54">
        <v>503125</v>
      </c>
      <c r="E3" s="54">
        <v>2021206</v>
      </c>
      <c r="F3" s="54">
        <v>108886</v>
      </c>
      <c r="G3" s="54">
        <v>133473</v>
      </c>
      <c r="H3" s="54">
        <v>392791</v>
      </c>
      <c r="I3" s="106">
        <v>0</v>
      </c>
      <c r="J3" s="54">
        <v>100708</v>
      </c>
      <c r="K3" s="56">
        <f t="shared" ref="K3:K8" si="0">SUM(D3:J3)</f>
        <v>3260189</v>
      </c>
      <c r="M3" s="92" t="s">
        <v>77</v>
      </c>
      <c r="N3" s="93" t="s">
        <v>97</v>
      </c>
    </row>
    <row r="4" spans="1:14" ht="13.5" thickBot="1" x14ac:dyDescent="0.25">
      <c r="A4" s="268" t="s">
        <v>66</v>
      </c>
      <c r="B4" s="269"/>
      <c r="C4" s="269"/>
      <c r="D4" s="54">
        <v>714416</v>
      </c>
      <c r="E4" s="54">
        <v>2057962</v>
      </c>
      <c r="F4" s="54">
        <v>503224</v>
      </c>
      <c r="G4" s="54">
        <v>107905</v>
      </c>
      <c r="H4" s="54">
        <v>421640</v>
      </c>
      <c r="I4" s="54">
        <v>58092</v>
      </c>
      <c r="J4" s="54">
        <v>119676</v>
      </c>
      <c r="K4" s="56">
        <f t="shared" si="0"/>
        <v>3982915</v>
      </c>
      <c r="M4" s="94" t="s">
        <v>70</v>
      </c>
      <c r="N4" s="95">
        <v>0.25</v>
      </c>
    </row>
    <row r="5" spans="1:14" x14ac:dyDescent="0.2">
      <c r="A5" s="268" t="s">
        <v>93</v>
      </c>
      <c r="B5" s="269"/>
      <c r="C5" s="269"/>
      <c r="D5" s="54">
        <v>747949</v>
      </c>
      <c r="E5" s="54">
        <v>1865469</v>
      </c>
      <c r="F5" s="54">
        <v>256906</v>
      </c>
      <c r="G5" s="54">
        <v>45392</v>
      </c>
      <c r="H5" s="54">
        <v>450740</v>
      </c>
      <c r="I5" s="54">
        <v>51538</v>
      </c>
      <c r="J5" s="54">
        <v>139798</v>
      </c>
      <c r="K5" s="56">
        <f>SUM(D5:J5)</f>
        <v>3557792</v>
      </c>
      <c r="M5" s="97"/>
      <c r="N5" s="98"/>
    </row>
    <row r="6" spans="1:14" x14ac:dyDescent="0.2">
      <c r="A6" s="268" t="s">
        <v>90</v>
      </c>
      <c r="B6" s="269"/>
      <c r="C6" s="269"/>
      <c r="D6" s="54">
        <v>3988098</v>
      </c>
      <c r="E6" s="54">
        <v>255525</v>
      </c>
      <c r="F6" s="54">
        <v>321003</v>
      </c>
      <c r="G6" s="54">
        <v>148000</v>
      </c>
      <c r="H6" s="54">
        <v>29684</v>
      </c>
      <c r="I6" s="54">
        <v>254000</v>
      </c>
      <c r="J6" s="54">
        <v>19684</v>
      </c>
      <c r="K6" s="121">
        <f>SUM(D6:J6)</f>
        <v>5015994</v>
      </c>
    </row>
    <row r="7" spans="1:14" x14ac:dyDescent="0.2">
      <c r="A7" s="268" t="s">
        <v>91</v>
      </c>
      <c r="B7" s="269"/>
      <c r="C7" s="269"/>
      <c r="D7" s="54">
        <v>3861659</v>
      </c>
      <c r="E7" s="54">
        <v>391185</v>
      </c>
      <c r="F7" s="54">
        <v>443243</v>
      </c>
      <c r="G7" s="54">
        <v>143107</v>
      </c>
      <c r="H7" s="106">
        <v>0</v>
      </c>
      <c r="I7" s="54">
        <v>275303</v>
      </c>
      <c r="J7" s="54">
        <v>0</v>
      </c>
      <c r="K7" s="121">
        <f>SUM(D7:J7)</f>
        <v>5114497</v>
      </c>
    </row>
    <row r="8" spans="1:14" x14ac:dyDescent="0.2">
      <c r="A8" s="268" t="s">
        <v>62</v>
      </c>
      <c r="B8" s="269"/>
      <c r="C8" s="269"/>
      <c r="D8" s="54">
        <f t="shared" ref="D8:J8" si="1">D6-D7</f>
        <v>126439</v>
      </c>
      <c r="E8" s="54">
        <f t="shared" si="1"/>
        <v>-135660</v>
      </c>
      <c r="F8" s="54">
        <f t="shared" si="1"/>
        <v>-122240</v>
      </c>
      <c r="G8" s="54">
        <f t="shared" si="1"/>
        <v>4893</v>
      </c>
      <c r="H8" s="54">
        <f t="shared" si="1"/>
        <v>29684</v>
      </c>
      <c r="I8" s="54">
        <f t="shared" si="1"/>
        <v>-21303</v>
      </c>
      <c r="J8" s="54">
        <f t="shared" si="1"/>
        <v>19684</v>
      </c>
      <c r="K8" s="122">
        <f t="shared" si="0"/>
        <v>-98503</v>
      </c>
    </row>
    <row r="9" spans="1:14" ht="13.5" thickBot="1" x14ac:dyDescent="0.25">
      <c r="A9" s="273" t="s">
        <v>86</v>
      </c>
      <c r="B9" s="274"/>
      <c r="C9" s="274"/>
      <c r="D9" s="57">
        <f t="shared" ref="D9:J9" si="2">D5+D8</f>
        <v>874388</v>
      </c>
      <c r="E9" s="57">
        <f t="shared" si="2"/>
        <v>1729809</v>
      </c>
      <c r="F9" s="57">
        <f t="shared" si="2"/>
        <v>134666</v>
      </c>
      <c r="G9" s="57">
        <f t="shared" si="2"/>
        <v>50285</v>
      </c>
      <c r="H9" s="57">
        <f t="shared" si="2"/>
        <v>480424</v>
      </c>
      <c r="I9" s="57">
        <f t="shared" si="2"/>
        <v>30235</v>
      </c>
      <c r="J9" s="57">
        <f t="shared" si="2"/>
        <v>159482</v>
      </c>
      <c r="K9" s="60">
        <f>SUM(D9:J9)</f>
        <v>3459289</v>
      </c>
    </row>
    <row r="10" spans="1:14" x14ac:dyDescent="0.2">
      <c r="A10" s="278" t="s">
        <v>67</v>
      </c>
      <c r="B10" s="279"/>
      <c r="C10" s="108" t="s">
        <v>16</v>
      </c>
      <c r="D10" s="108" t="s">
        <v>68</v>
      </c>
      <c r="E10" s="89" t="s">
        <v>70</v>
      </c>
      <c r="F10" s="278" t="s">
        <v>71</v>
      </c>
      <c r="G10" s="279"/>
      <c r="H10" s="108" t="s">
        <v>16</v>
      </c>
      <c r="I10" s="108" t="s">
        <v>72</v>
      </c>
      <c r="J10" s="89" t="s">
        <v>70</v>
      </c>
      <c r="K10" s="278" t="s">
        <v>75</v>
      </c>
      <c r="L10" s="279"/>
      <c r="M10" s="108" t="s">
        <v>76</v>
      </c>
      <c r="N10" s="89" t="s">
        <v>18</v>
      </c>
    </row>
    <row r="11" spans="1:14" x14ac:dyDescent="0.2">
      <c r="A11" s="268" t="s">
        <v>12</v>
      </c>
      <c r="B11" s="269"/>
      <c r="C11" s="119">
        <v>3988098</v>
      </c>
      <c r="D11" s="54">
        <v>1557365</v>
      </c>
      <c r="E11" s="123">
        <f>D11/C11</f>
        <v>0.39050319224853552</v>
      </c>
      <c r="F11" s="268" t="s">
        <v>73</v>
      </c>
      <c r="G11" s="269"/>
      <c r="H11" s="119">
        <v>3861659</v>
      </c>
      <c r="I11" s="54">
        <v>971295</v>
      </c>
      <c r="J11" s="123">
        <f>I11/H11</f>
        <v>0.25152272637226641</v>
      </c>
      <c r="K11" s="268" t="s">
        <v>12</v>
      </c>
      <c r="L11" s="269"/>
      <c r="M11" s="54">
        <f>D11-I11</f>
        <v>586070</v>
      </c>
      <c r="N11" s="121">
        <f>D5+M11</f>
        <v>1334019</v>
      </c>
    </row>
    <row r="12" spans="1:14" x14ac:dyDescent="0.2">
      <c r="A12" s="268" t="s">
        <v>13</v>
      </c>
      <c r="B12" s="269"/>
      <c r="C12" s="119">
        <v>255525</v>
      </c>
      <c r="D12" s="54">
        <v>218366</v>
      </c>
      <c r="E12" s="123">
        <f t="shared" ref="E12:E18" si="3">D12/C12</f>
        <v>0.85457782995792975</v>
      </c>
      <c r="F12" s="268" t="s">
        <v>13</v>
      </c>
      <c r="G12" s="269"/>
      <c r="H12" s="54">
        <f>E7</f>
        <v>391185</v>
      </c>
      <c r="I12" s="54">
        <v>91210</v>
      </c>
      <c r="J12" s="123">
        <f t="shared" ref="J12:J18" si="4">I12/H12</f>
        <v>0.23316333704001943</v>
      </c>
      <c r="K12" s="268" t="s">
        <v>13</v>
      </c>
      <c r="L12" s="269"/>
      <c r="M12" s="54">
        <f t="shared" ref="M12:M18" si="5">D12-I12</f>
        <v>127156</v>
      </c>
      <c r="N12" s="121">
        <f>E5+M12</f>
        <v>1992625</v>
      </c>
    </row>
    <row r="13" spans="1:14" x14ac:dyDescent="0.2">
      <c r="A13" s="268" t="s">
        <v>14</v>
      </c>
      <c r="B13" s="269"/>
      <c r="C13" s="119">
        <v>321003</v>
      </c>
      <c r="D13" s="54">
        <v>210123</v>
      </c>
      <c r="E13" s="123">
        <f t="shared" si="3"/>
        <v>0.65458266745170601</v>
      </c>
      <c r="F13" s="268" t="s">
        <v>14</v>
      </c>
      <c r="G13" s="269"/>
      <c r="H13" s="54">
        <f>F7</f>
        <v>443243</v>
      </c>
      <c r="I13" s="54">
        <v>189899</v>
      </c>
      <c r="J13" s="123">
        <f t="shared" si="4"/>
        <v>0.42843090584622884</v>
      </c>
      <c r="K13" s="268" t="s">
        <v>14</v>
      </c>
      <c r="L13" s="269"/>
      <c r="M13" s="54">
        <f t="shared" si="5"/>
        <v>20224</v>
      </c>
      <c r="N13" s="121">
        <f>F5+M13</f>
        <v>277130</v>
      </c>
    </row>
    <row r="14" spans="1:14" x14ac:dyDescent="0.2">
      <c r="A14" s="268" t="s">
        <v>3</v>
      </c>
      <c r="B14" s="269"/>
      <c r="C14" s="54">
        <f>G6</f>
        <v>148000</v>
      </c>
      <c r="D14" s="54">
        <v>134617</v>
      </c>
      <c r="E14" s="123">
        <f t="shared" si="3"/>
        <v>0.90957432432432428</v>
      </c>
      <c r="F14" s="268" t="s">
        <v>3</v>
      </c>
      <c r="G14" s="269"/>
      <c r="H14" s="119">
        <v>143107</v>
      </c>
      <c r="I14" s="54">
        <v>42579</v>
      </c>
      <c r="J14" s="123">
        <f t="shared" si="4"/>
        <v>0.29753261545556819</v>
      </c>
      <c r="K14" s="268" t="s">
        <v>3</v>
      </c>
      <c r="L14" s="269"/>
      <c r="M14" s="54">
        <f t="shared" si="5"/>
        <v>92038</v>
      </c>
      <c r="N14" s="121">
        <f>G5+M14</f>
        <v>137430</v>
      </c>
    </row>
    <row r="15" spans="1:14" x14ac:dyDescent="0.2">
      <c r="A15" s="268" t="s">
        <v>15</v>
      </c>
      <c r="B15" s="269"/>
      <c r="C15" s="54">
        <f>H6</f>
        <v>29684</v>
      </c>
      <c r="D15" s="54">
        <v>21423</v>
      </c>
      <c r="E15" s="123">
        <f t="shared" si="3"/>
        <v>0.72170192696402102</v>
      </c>
      <c r="F15" s="268" t="s">
        <v>15</v>
      </c>
      <c r="G15" s="269"/>
      <c r="H15" s="106">
        <f>H7</f>
        <v>0</v>
      </c>
      <c r="I15" s="106">
        <v>0</v>
      </c>
      <c r="J15" s="123" t="e">
        <f t="shared" si="4"/>
        <v>#DIV/0!</v>
      </c>
      <c r="K15" s="268" t="s">
        <v>15</v>
      </c>
      <c r="L15" s="269"/>
      <c r="M15" s="54">
        <f t="shared" si="5"/>
        <v>21423</v>
      </c>
      <c r="N15" s="121">
        <f>H5+M15</f>
        <v>472163</v>
      </c>
    </row>
    <row r="16" spans="1:14" x14ac:dyDescent="0.2">
      <c r="A16" s="268" t="s">
        <v>5</v>
      </c>
      <c r="B16" s="269"/>
      <c r="C16" s="54">
        <f>I6</f>
        <v>254000</v>
      </c>
      <c r="D16" s="54">
        <v>239545</v>
      </c>
      <c r="E16" s="123">
        <f t="shared" si="3"/>
        <v>0.94309055118110241</v>
      </c>
      <c r="F16" s="268" t="s">
        <v>5</v>
      </c>
      <c r="G16" s="269"/>
      <c r="H16" s="119">
        <v>275303</v>
      </c>
      <c r="I16" s="54">
        <v>54627</v>
      </c>
      <c r="J16" s="123">
        <f t="shared" si="4"/>
        <v>0.1984250080820042</v>
      </c>
      <c r="K16" s="268" t="s">
        <v>5</v>
      </c>
      <c r="L16" s="269"/>
      <c r="M16" s="54">
        <f t="shared" si="5"/>
        <v>184918</v>
      </c>
      <c r="N16" s="121">
        <f>I5+M16</f>
        <v>236456</v>
      </c>
    </row>
    <row r="17" spans="1:14" x14ac:dyDescent="0.2">
      <c r="A17" s="268" t="s">
        <v>6</v>
      </c>
      <c r="B17" s="269"/>
      <c r="C17" s="54">
        <f>J6</f>
        <v>19684</v>
      </c>
      <c r="D17" s="54">
        <v>19611</v>
      </c>
      <c r="E17" s="123">
        <f t="shared" si="3"/>
        <v>0.99629140418614104</v>
      </c>
      <c r="F17" s="268" t="s">
        <v>6</v>
      </c>
      <c r="G17" s="269"/>
      <c r="H17" s="119">
        <v>0</v>
      </c>
      <c r="I17" s="106">
        <v>0</v>
      </c>
      <c r="J17" s="123" t="e">
        <f t="shared" si="4"/>
        <v>#DIV/0!</v>
      </c>
      <c r="K17" s="268" t="s">
        <v>6</v>
      </c>
      <c r="L17" s="269"/>
      <c r="M17" s="54">
        <f t="shared" si="5"/>
        <v>19611</v>
      </c>
      <c r="N17" s="121">
        <f>J5+M17</f>
        <v>159409</v>
      </c>
    </row>
    <row r="18" spans="1:14" ht="13.5" thickBot="1" x14ac:dyDescent="0.25">
      <c r="A18" s="273" t="s">
        <v>69</v>
      </c>
      <c r="B18" s="274"/>
      <c r="C18" s="57">
        <f>SUM(C11:C17)</f>
        <v>5015994</v>
      </c>
      <c r="D18" s="57">
        <f>SUM(D11:D17)</f>
        <v>2401050</v>
      </c>
      <c r="E18" s="123">
        <f t="shared" si="3"/>
        <v>0.47867880224737108</v>
      </c>
      <c r="F18" s="273" t="s">
        <v>74</v>
      </c>
      <c r="G18" s="274"/>
      <c r="H18" s="57">
        <f>SUM(H11:H17)</f>
        <v>5114497</v>
      </c>
      <c r="I18" s="57">
        <f>SUM(I11:I17)</f>
        <v>1349610</v>
      </c>
      <c r="J18" s="123">
        <f t="shared" si="4"/>
        <v>0.26387932185706631</v>
      </c>
      <c r="K18" s="273" t="s">
        <v>35</v>
      </c>
      <c r="L18" s="274"/>
      <c r="M18" s="54">
        <f t="shared" si="5"/>
        <v>1051440</v>
      </c>
      <c r="N18" s="124">
        <f>SUM(N11:N17)</f>
        <v>4609232</v>
      </c>
    </row>
    <row r="19" spans="1:14" ht="15" customHeight="1" x14ac:dyDescent="0.2">
      <c r="A19" s="278" t="s">
        <v>79</v>
      </c>
      <c r="B19" s="279"/>
      <c r="C19" s="108" t="s">
        <v>20</v>
      </c>
      <c r="D19" s="108" t="s">
        <v>19</v>
      </c>
      <c r="E19" s="89"/>
      <c r="F19" s="278" t="s">
        <v>80</v>
      </c>
      <c r="G19" s="279"/>
      <c r="H19" s="89"/>
      <c r="I19" s="278" t="s">
        <v>81</v>
      </c>
      <c r="J19" s="279"/>
      <c r="K19" s="89"/>
      <c r="L19" s="280" t="s">
        <v>88</v>
      </c>
      <c r="M19" s="281"/>
      <c r="N19" s="282"/>
    </row>
    <row r="20" spans="1:14" x14ac:dyDescent="0.2">
      <c r="A20" s="268" t="s">
        <v>12</v>
      </c>
      <c r="B20" s="269"/>
      <c r="C20" s="54">
        <v>579550</v>
      </c>
      <c r="D20" s="54">
        <v>334628</v>
      </c>
      <c r="E20" s="56">
        <f>C20-D20</f>
        <v>244922</v>
      </c>
      <c r="F20" s="268" t="s">
        <v>22</v>
      </c>
      <c r="G20" s="269"/>
      <c r="H20" s="66">
        <v>2.02</v>
      </c>
      <c r="I20" s="268" t="s">
        <v>82</v>
      </c>
      <c r="J20" s="269"/>
      <c r="K20" s="56">
        <v>112494</v>
      </c>
      <c r="L20" s="99">
        <v>40359</v>
      </c>
      <c r="M20" s="96" t="s">
        <v>39</v>
      </c>
      <c r="N20" s="100">
        <f>K5</f>
        <v>3557792</v>
      </c>
    </row>
    <row r="21" spans="1:14" x14ac:dyDescent="0.2">
      <c r="A21" s="268" t="s">
        <v>13</v>
      </c>
      <c r="B21" s="269"/>
      <c r="C21" s="54">
        <v>76935</v>
      </c>
      <c r="D21" s="54">
        <v>34699</v>
      </c>
      <c r="E21" s="56">
        <f t="shared" ref="E21:E27" si="6">C21-D21</f>
        <v>42236</v>
      </c>
      <c r="F21" s="268" t="s">
        <v>23</v>
      </c>
      <c r="G21" s="269"/>
      <c r="H21" s="56">
        <v>6838.68</v>
      </c>
      <c r="I21" s="268" t="s">
        <v>22</v>
      </c>
      <c r="J21" s="269"/>
      <c r="K21" s="111">
        <v>1.4999999999999999E-2</v>
      </c>
      <c r="L21" s="92" t="s">
        <v>92</v>
      </c>
      <c r="M21" s="96" t="s">
        <v>39</v>
      </c>
      <c r="N21" s="100">
        <f>M18</f>
        <v>1051440</v>
      </c>
    </row>
    <row r="22" spans="1:14" ht="13.5" thickBot="1" x14ac:dyDescent="0.25">
      <c r="A22" s="268" t="s">
        <v>14</v>
      </c>
      <c r="B22" s="269"/>
      <c r="C22" s="54">
        <v>27054</v>
      </c>
      <c r="D22" s="54">
        <v>32005</v>
      </c>
      <c r="E22" s="56">
        <f t="shared" si="6"/>
        <v>-4951</v>
      </c>
      <c r="F22" s="273" t="s">
        <v>24</v>
      </c>
      <c r="G22" s="274"/>
      <c r="H22" s="60">
        <v>20160.07</v>
      </c>
      <c r="I22" s="268" t="s">
        <v>83</v>
      </c>
      <c r="J22" s="269"/>
      <c r="K22" s="66">
        <v>143.13</v>
      </c>
      <c r="L22" s="92" t="s">
        <v>85</v>
      </c>
      <c r="M22" s="96" t="s">
        <v>39</v>
      </c>
      <c r="N22" s="100">
        <f>N20+N21</f>
        <v>4609232</v>
      </c>
    </row>
    <row r="23" spans="1:14" ht="13.5" thickBot="1" x14ac:dyDescent="0.25">
      <c r="A23" s="268" t="s">
        <v>3</v>
      </c>
      <c r="B23" s="269"/>
      <c r="C23" s="54">
        <v>47577</v>
      </c>
      <c r="D23" s="54">
        <v>15634</v>
      </c>
      <c r="E23" s="56">
        <f t="shared" si="6"/>
        <v>31943</v>
      </c>
      <c r="I23" s="273" t="s">
        <v>32</v>
      </c>
      <c r="J23" s="274"/>
      <c r="K23" s="60">
        <v>112494</v>
      </c>
      <c r="L23" s="94"/>
      <c r="M23" s="101"/>
      <c r="N23" s="102"/>
    </row>
    <row r="24" spans="1:14" x14ac:dyDescent="0.2">
      <c r="A24" s="268" t="s">
        <v>15</v>
      </c>
      <c r="B24" s="269"/>
      <c r="C24" s="54">
        <v>7535</v>
      </c>
      <c r="D24" s="106">
        <v>0</v>
      </c>
      <c r="E24" s="56">
        <f t="shared" si="6"/>
        <v>7535</v>
      </c>
    </row>
    <row r="25" spans="1:14" x14ac:dyDescent="0.2">
      <c r="A25" s="268" t="s">
        <v>5</v>
      </c>
      <c r="B25" s="269"/>
      <c r="C25" s="54">
        <v>84989</v>
      </c>
      <c r="D25" s="54">
        <v>5549</v>
      </c>
      <c r="E25" s="56">
        <f t="shared" si="6"/>
        <v>79440</v>
      </c>
    </row>
    <row r="26" spans="1:14" x14ac:dyDescent="0.2">
      <c r="A26" s="268" t="s">
        <v>6</v>
      </c>
      <c r="B26" s="269"/>
      <c r="C26" s="54">
        <v>6940</v>
      </c>
      <c r="D26" s="106">
        <v>0</v>
      </c>
      <c r="E26" s="56">
        <f t="shared" si="6"/>
        <v>6940</v>
      </c>
    </row>
    <row r="27" spans="1:14" ht="13.5" thickBot="1" x14ac:dyDescent="0.25">
      <c r="A27" s="273" t="s">
        <v>18</v>
      </c>
      <c r="B27" s="274"/>
      <c r="C27" s="120">
        <f>SUM(C20:C26)</f>
        <v>830580</v>
      </c>
      <c r="D27" s="57">
        <f>SUM(D20:D26)</f>
        <v>422515</v>
      </c>
      <c r="E27" s="60">
        <f t="shared" si="6"/>
        <v>408065</v>
      </c>
      <c r="H27" s="85"/>
    </row>
    <row r="28" spans="1:14" ht="12.75" customHeight="1" x14ac:dyDescent="0.2">
      <c r="J28" s="113"/>
    </row>
    <row r="30" spans="1:14" x14ac:dyDescent="0.2">
      <c r="B30" s="85"/>
      <c r="C30" s="112"/>
    </row>
  </sheetData>
  <mergeCells count="55">
    <mergeCell ref="A27:B27"/>
    <mergeCell ref="A21:B21"/>
    <mergeCell ref="F21:G21"/>
    <mergeCell ref="I21:J21"/>
    <mergeCell ref="A22:B22"/>
    <mergeCell ref="F22:G22"/>
    <mergeCell ref="I22:J22"/>
    <mergeCell ref="A23:B23"/>
    <mergeCell ref="I23:J23"/>
    <mergeCell ref="A24:B24"/>
    <mergeCell ref="A25:B25"/>
    <mergeCell ref="A26:B26"/>
    <mergeCell ref="A19:B19"/>
    <mergeCell ref="F19:G19"/>
    <mergeCell ref="I19:J19"/>
    <mergeCell ref="L19:N19"/>
    <mergeCell ref="A20:B20"/>
    <mergeCell ref="F20:G20"/>
    <mergeCell ref="I20:J20"/>
    <mergeCell ref="A17:B17"/>
    <mergeCell ref="F17:G17"/>
    <mergeCell ref="K17:L17"/>
    <mergeCell ref="A18:B18"/>
    <mergeCell ref="F18:G18"/>
    <mergeCell ref="K18:L18"/>
    <mergeCell ref="A15:B15"/>
    <mergeCell ref="F15:G15"/>
    <mergeCell ref="K15:L15"/>
    <mergeCell ref="A16:B16"/>
    <mergeCell ref="F16:G16"/>
    <mergeCell ref="K16:L16"/>
    <mergeCell ref="A13:B13"/>
    <mergeCell ref="F13:G13"/>
    <mergeCell ref="K13:L13"/>
    <mergeCell ref="A14:B14"/>
    <mergeCell ref="F14:G14"/>
    <mergeCell ref="K14:L14"/>
    <mergeCell ref="A11:B11"/>
    <mergeCell ref="F11:G11"/>
    <mergeCell ref="K11:L11"/>
    <mergeCell ref="A12:B12"/>
    <mergeCell ref="F12:G12"/>
    <mergeCell ref="K12:L12"/>
    <mergeCell ref="K10:L10"/>
    <mergeCell ref="A1:D1"/>
    <mergeCell ref="A2:C2"/>
    <mergeCell ref="A3:C3"/>
    <mergeCell ref="A4:C4"/>
    <mergeCell ref="A5:C5"/>
    <mergeCell ref="A6:C6"/>
    <mergeCell ref="A7:C7"/>
    <mergeCell ref="A8:C8"/>
    <mergeCell ref="A9:C9"/>
    <mergeCell ref="A10:B10"/>
    <mergeCell ref="F10:G10"/>
  </mergeCells>
  <conditionalFormatting sqref="E11:E12 E14:E18">
    <cfRule type="cellIs" dxfId="47" priority="3" operator="lessThan">
      <formula>$N$4</formula>
    </cfRule>
  </conditionalFormatting>
  <conditionalFormatting sqref="J15 J17">
    <cfRule type="cellIs" dxfId="46" priority="2" operator="greaterThan">
      <formula>$N$4</formula>
    </cfRule>
  </conditionalFormatting>
  <conditionalFormatting sqref="M17 M15">
    <cfRule type="cellIs" dxfId="45" priority="1" operator="lessThan">
      <formula>0</formula>
    </cfRule>
  </conditionalFormatting>
  <printOptions gridLines="1"/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A20" sqref="A20:B20"/>
    </sheetView>
  </sheetViews>
  <sheetFormatPr defaultRowHeight="12.75" x14ac:dyDescent="0.2"/>
  <cols>
    <col min="1" max="8" width="9.140625" style="115"/>
    <col min="9" max="10" width="9.140625" style="115" customWidth="1"/>
    <col min="11" max="11" width="10.42578125" style="115" customWidth="1"/>
    <col min="12" max="12" width="9.42578125" style="115" bestFit="1" customWidth="1"/>
    <col min="13" max="16384" width="9.140625" style="115"/>
  </cols>
  <sheetData>
    <row r="1" spans="1:14" ht="21.75" thickBot="1" x14ac:dyDescent="0.4">
      <c r="A1" s="277" t="s">
        <v>58</v>
      </c>
      <c r="B1" s="277"/>
      <c r="C1" s="277"/>
      <c r="D1" s="277"/>
      <c r="E1" s="51"/>
    </row>
    <row r="2" spans="1:14" x14ac:dyDescent="0.2">
      <c r="A2" s="278" t="s">
        <v>59</v>
      </c>
      <c r="B2" s="279"/>
      <c r="C2" s="279"/>
      <c r="D2" s="116" t="s">
        <v>0</v>
      </c>
      <c r="E2" s="116" t="s">
        <v>1</v>
      </c>
      <c r="F2" s="116" t="s">
        <v>2</v>
      </c>
      <c r="G2" s="116" t="s">
        <v>60</v>
      </c>
      <c r="H2" s="116" t="s">
        <v>4</v>
      </c>
      <c r="I2" s="116" t="s">
        <v>61</v>
      </c>
      <c r="J2" s="116" t="s">
        <v>6</v>
      </c>
      <c r="K2" s="89" t="s">
        <v>35</v>
      </c>
      <c r="M2" s="117" t="s">
        <v>76</v>
      </c>
      <c r="N2" s="118">
        <v>2011</v>
      </c>
    </row>
    <row r="3" spans="1:14" x14ac:dyDescent="0.2">
      <c r="A3" s="268" t="s">
        <v>65</v>
      </c>
      <c r="B3" s="269"/>
      <c r="C3" s="269"/>
      <c r="D3" s="54">
        <v>503125</v>
      </c>
      <c r="E3" s="54">
        <v>2021206</v>
      </c>
      <c r="F3" s="54">
        <v>108886</v>
      </c>
      <c r="G3" s="54">
        <v>133473</v>
      </c>
      <c r="H3" s="54">
        <v>392791</v>
      </c>
      <c r="I3" s="114">
        <v>0</v>
      </c>
      <c r="J3" s="54">
        <v>100708</v>
      </c>
      <c r="K3" s="56">
        <f t="shared" ref="K3:K8" si="0">SUM(D3:J3)</f>
        <v>3260189</v>
      </c>
      <c r="M3" s="92" t="s">
        <v>77</v>
      </c>
      <c r="N3" s="93" t="s">
        <v>98</v>
      </c>
    </row>
    <row r="4" spans="1:14" ht="13.5" thickBot="1" x14ac:dyDescent="0.25">
      <c r="A4" s="268" t="s">
        <v>66</v>
      </c>
      <c r="B4" s="269"/>
      <c r="C4" s="269"/>
      <c r="D4" s="54">
        <v>714416</v>
      </c>
      <c r="E4" s="54">
        <v>2057962</v>
      </c>
      <c r="F4" s="54">
        <v>503224</v>
      </c>
      <c r="G4" s="54">
        <v>107905</v>
      </c>
      <c r="H4" s="54">
        <v>421640</v>
      </c>
      <c r="I4" s="54">
        <v>58092</v>
      </c>
      <c r="J4" s="54">
        <v>119676</v>
      </c>
      <c r="K4" s="56">
        <f t="shared" si="0"/>
        <v>3982915</v>
      </c>
      <c r="M4" s="94" t="s">
        <v>70</v>
      </c>
      <c r="N4" s="95">
        <v>0.33</v>
      </c>
    </row>
    <row r="5" spans="1:14" x14ac:dyDescent="0.2">
      <c r="A5" s="268" t="s">
        <v>93</v>
      </c>
      <c r="B5" s="269"/>
      <c r="C5" s="269"/>
      <c r="D5" s="54">
        <v>747949</v>
      </c>
      <c r="E5" s="54">
        <v>1865469</v>
      </c>
      <c r="F5" s="54">
        <v>256906</v>
      </c>
      <c r="G5" s="54">
        <v>45392</v>
      </c>
      <c r="H5" s="54">
        <v>450740</v>
      </c>
      <c r="I5" s="54">
        <v>51538</v>
      </c>
      <c r="J5" s="54">
        <v>139798</v>
      </c>
      <c r="K5" s="56">
        <f>SUM(D5:J5)</f>
        <v>3557792</v>
      </c>
      <c r="M5" s="97"/>
      <c r="N5" s="98"/>
    </row>
    <row r="6" spans="1:14" x14ac:dyDescent="0.2">
      <c r="A6" s="268" t="s">
        <v>90</v>
      </c>
      <c r="B6" s="269"/>
      <c r="C6" s="269"/>
      <c r="D6" s="54">
        <v>3988098</v>
      </c>
      <c r="E6" s="54">
        <v>255525</v>
      </c>
      <c r="F6" s="54">
        <v>321003</v>
      </c>
      <c r="G6" s="54">
        <v>148000</v>
      </c>
      <c r="H6" s="54">
        <v>29684</v>
      </c>
      <c r="I6" s="54">
        <v>254000</v>
      </c>
      <c r="J6" s="54">
        <v>19684</v>
      </c>
      <c r="K6" s="121">
        <f>SUM(D6:J6)</f>
        <v>5015994</v>
      </c>
    </row>
    <row r="7" spans="1:14" x14ac:dyDescent="0.2">
      <c r="A7" s="268" t="s">
        <v>91</v>
      </c>
      <c r="B7" s="269"/>
      <c r="C7" s="269"/>
      <c r="D7" s="54">
        <v>3861659</v>
      </c>
      <c r="E7" s="54">
        <v>391185</v>
      </c>
      <c r="F7" s="54">
        <v>443243</v>
      </c>
      <c r="G7" s="54">
        <v>143107</v>
      </c>
      <c r="H7" s="114">
        <v>0</v>
      </c>
      <c r="I7" s="54">
        <v>275303</v>
      </c>
      <c r="J7" s="54">
        <v>0</v>
      </c>
      <c r="K7" s="121">
        <f>SUM(D7:J7)</f>
        <v>5114497</v>
      </c>
    </row>
    <row r="8" spans="1:14" x14ac:dyDescent="0.2">
      <c r="A8" s="268" t="s">
        <v>62</v>
      </c>
      <c r="B8" s="269"/>
      <c r="C8" s="269"/>
      <c r="D8" s="54">
        <f t="shared" ref="D8:J8" si="1">D6-D7</f>
        <v>126439</v>
      </c>
      <c r="E8" s="54">
        <f t="shared" si="1"/>
        <v>-135660</v>
      </c>
      <c r="F8" s="54">
        <f t="shared" si="1"/>
        <v>-122240</v>
      </c>
      <c r="G8" s="54">
        <f t="shared" si="1"/>
        <v>4893</v>
      </c>
      <c r="H8" s="54">
        <f t="shared" si="1"/>
        <v>29684</v>
      </c>
      <c r="I8" s="54">
        <f t="shared" si="1"/>
        <v>-21303</v>
      </c>
      <c r="J8" s="54">
        <f t="shared" si="1"/>
        <v>19684</v>
      </c>
      <c r="K8" s="122">
        <f t="shared" si="0"/>
        <v>-98503</v>
      </c>
    </row>
    <row r="9" spans="1:14" ht="13.5" thickBot="1" x14ac:dyDescent="0.25">
      <c r="A9" s="273" t="s">
        <v>86</v>
      </c>
      <c r="B9" s="274"/>
      <c r="C9" s="274"/>
      <c r="D9" s="57">
        <f t="shared" ref="D9:J9" si="2">D5+D8</f>
        <v>874388</v>
      </c>
      <c r="E9" s="57">
        <f t="shared" si="2"/>
        <v>1729809</v>
      </c>
      <c r="F9" s="57">
        <f t="shared" si="2"/>
        <v>134666</v>
      </c>
      <c r="G9" s="57">
        <f t="shared" si="2"/>
        <v>50285</v>
      </c>
      <c r="H9" s="57">
        <f t="shared" si="2"/>
        <v>480424</v>
      </c>
      <c r="I9" s="57">
        <f t="shared" si="2"/>
        <v>30235</v>
      </c>
      <c r="J9" s="57">
        <f t="shared" si="2"/>
        <v>159482</v>
      </c>
      <c r="K9" s="60">
        <f>SUM(D9:J9)</f>
        <v>3459289</v>
      </c>
    </row>
    <row r="10" spans="1:14" x14ac:dyDescent="0.2">
      <c r="A10" s="278" t="s">
        <v>67</v>
      </c>
      <c r="B10" s="279"/>
      <c r="C10" s="116" t="s">
        <v>16</v>
      </c>
      <c r="D10" s="116" t="s">
        <v>68</v>
      </c>
      <c r="E10" s="89" t="s">
        <v>70</v>
      </c>
      <c r="F10" s="278" t="s">
        <v>71</v>
      </c>
      <c r="G10" s="279"/>
      <c r="H10" s="116" t="s">
        <v>16</v>
      </c>
      <c r="I10" s="116" t="s">
        <v>72</v>
      </c>
      <c r="J10" s="89" t="s">
        <v>70</v>
      </c>
      <c r="K10" s="278" t="s">
        <v>75</v>
      </c>
      <c r="L10" s="279"/>
      <c r="M10" s="116" t="s">
        <v>76</v>
      </c>
      <c r="N10" s="89" t="s">
        <v>18</v>
      </c>
    </row>
    <row r="11" spans="1:14" x14ac:dyDescent="0.2">
      <c r="A11" s="268" t="s">
        <v>12</v>
      </c>
      <c r="B11" s="269"/>
      <c r="C11" s="119">
        <v>3988098</v>
      </c>
      <c r="D11" s="54">
        <v>1855043</v>
      </c>
      <c r="E11" s="123">
        <f>D11/C11</f>
        <v>0.46514478831763911</v>
      </c>
      <c r="F11" s="268" t="s">
        <v>73</v>
      </c>
      <c r="G11" s="269"/>
      <c r="H11" s="119">
        <v>3861659</v>
      </c>
      <c r="I11" s="54">
        <v>1341065</v>
      </c>
      <c r="J11" s="123">
        <f>I11/H11</f>
        <v>0.34727690870685374</v>
      </c>
      <c r="K11" s="268" t="s">
        <v>12</v>
      </c>
      <c r="L11" s="269"/>
      <c r="M11" s="54">
        <f>D11-I11</f>
        <v>513978</v>
      </c>
      <c r="N11" s="121">
        <f>D5+M11</f>
        <v>1261927</v>
      </c>
    </row>
    <row r="12" spans="1:14" x14ac:dyDescent="0.2">
      <c r="A12" s="268" t="s">
        <v>13</v>
      </c>
      <c r="B12" s="269"/>
      <c r="C12" s="119">
        <v>255525</v>
      </c>
      <c r="D12" s="54">
        <v>222629</v>
      </c>
      <c r="E12" s="123">
        <f t="shared" ref="E12:E18" si="3">D12/C12</f>
        <v>0.87126112904803832</v>
      </c>
      <c r="F12" s="268" t="s">
        <v>13</v>
      </c>
      <c r="G12" s="269"/>
      <c r="H12" s="54">
        <f>E7</f>
        <v>391185</v>
      </c>
      <c r="I12" s="54">
        <v>114375</v>
      </c>
      <c r="J12" s="123">
        <f t="shared" ref="J12:J18" si="4">I12/H12</f>
        <v>0.29238084282372789</v>
      </c>
      <c r="K12" s="268" t="s">
        <v>13</v>
      </c>
      <c r="L12" s="269"/>
      <c r="M12" s="54">
        <f t="shared" ref="M12:M18" si="5">D12-I12</f>
        <v>108254</v>
      </c>
      <c r="N12" s="121">
        <f>E5+M12</f>
        <v>1973723</v>
      </c>
    </row>
    <row r="13" spans="1:14" x14ac:dyDescent="0.2">
      <c r="A13" s="268" t="s">
        <v>14</v>
      </c>
      <c r="B13" s="269"/>
      <c r="C13" s="119">
        <v>321003</v>
      </c>
      <c r="D13" s="54">
        <v>210645</v>
      </c>
      <c r="E13" s="123">
        <f t="shared" si="3"/>
        <v>0.6562088204783133</v>
      </c>
      <c r="F13" s="268" t="s">
        <v>14</v>
      </c>
      <c r="G13" s="269"/>
      <c r="H13" s="54">
        <f>F7</f>
        <v>443243</v>
      </c>
      <c r="I13" s="54">
        <v>225657</v>
      </c>
      <c r="J13" s="123">
        <f t="shared" si="4"/>
        <v>0.50910448670368169</v>
      </c>
      <c r="K13" s="268" t="s">
        <v>14</v>
      </c>
      <c r="L13" s="269"/>
      <c r="M13" s="54">
        <f t="shared" si="5"/>
        <v>-15012</v>
      </c>
      <c r="N13" s="121">
        <f>F5+M13</f>
        <v>241894</v>
      </c>
    </row>
    <row r="14" spans="1:14" x14ac:dyDescent="0.2">
      <c r="A14" s="268" t="s">
        <v>3</v>
      </c>
      <c r="B14" s="269"/>
      <c r="C14" s="54">
        <f>G6</f>
        <v>148000</v>
      </c>
      <c r="D14" s="54">
        <v>135480</v>
      </c>
      <c r="E14" s="123">
        <f t="shared" si="3"/>
        <v>0.91540540540540538</v>
      </c>
      <c r="F14" s="268" t="s">
        <v>3</v>
      </c>
      <c r="G14" s="269"/>
      <c r="H14" s="119">
        <v>143107</v>
      </c>
      <c r="I14" s="54">
        <v>58329</v>
      </c>
      <c r="J14" s="123">
        <f t="shared" si="4"/>
        <v>0.40759012487159957</v>
      </c>
      <c r="K14" s="268" t="s">
        <v>3</v>
      </c>
      <c r="L14" s="269"/>
      <c r="M14" s="54">
        <f t="shared" si="5"/>
        <v>77151</v>
      </c>
      <c r="N14" s="121">
        <f>G5+M14</f>
        <v>122543</v>
      </c>
    </row>
    <row r="15" spans="1:14" x14ac:dyDescent="0.2">
      <c r="A15" s="268" t="s">
        <v>15</v>
      </c>
      <c r="B15" s="269"/>
      <c r="C15" s="54">
        <f>H6</f>
        <v>29684</v>
      </c>
      <c r="D15" s="54">
        <v>22405</v>
      </c>
      <c r="E15" s="123">
        <f t="shared" si="3"/>
        <v>0.75478372187036791</v>
      </c>
      <c r="F15" s="268" t="s">
        <v>15</v>
      </c>
      <c r="G15" s="269"/>
      <c r="H15" s="114">
        <f>H7</f>
        <v>0</v>
      </c>
      <c r="I15" s="114">
        <v>0</v>
      </c>
      <c r="J15" s="123" t="e">
        <f t="shared" si="4"/>
        <v>#DIV/0!</v>
      </c>
      <c r="K15" s="268" t="s">
        <v>15</v>
      </c>
      <c r="L15" s="269"/>
      <c r="M15" s="54">
        <f t="shared" si="5"/>
        <v>22405</v>
      </c>
      <c r="N15" s="121">
        <f>H5+M15</f>
        <v>473145</v>
      </c>
    </row>
    <row r="16" spans="1:14" x14ac:dyDescent="0.2">
      <c r="A16" s="268" t="s">
        <v>5</v>
      </c>
      <c r="B16" s="269"/>
      <c r="C16" s="54">
        <f>I6</f>
        <v>254000</v>
      </c>
      <c r="D16" s="54">
        <v>240122</v>
      </c>
      <c r="E16" s="123">
        <f t="shared" si="3"/>
        <v>0.94536220472440946</v>
      </c>
      <c r="F16" s="268" t="s">
        <v>5</v>
      </c>
      <c r="G16" s="269"/>
      <c r="H16" s="119">
        <v>275303</v>
      </c>
      <c r="I16" s="54">
        <v>120919</v>
      </c>
      <c r="J16" s="123">
        <f t="shared" si="4"/>
        <v>0.43922151229735962</v>
      </c>
      <c r="K16" s="268" t="s">
        <v>5</v>
      </c>
      <c r="L16" s="269"/>
      <c r="M16" s="54">
        <f t="shared" si="5"/>
        <v>119203</v>
      </c>
      <c r="N16" s="121">
        <f>I5+M16</f>
        <v>170741</v>
      </c>
    </row>
    <row r="17" spans="1:14" x14ac:dyDescent="0.2">
      <c r="A17" s="268" t="s">
        <v>6</v>
      </c>
      <c r="B17" s="269"/>
      <c r="C17" s="54">
        <f>J6</f>
        <v>19684</v>
      </c>
      <c r="D17" s="54">
        <v>19920</v>
      </c>
      <c r="E17" s="123">
        <f t="shared" si="3"/>
        <v>1.0119894330420647</v>
      </c>
      <c r="F17" s="268" t="s">
        <v>6</v>
      </c>
      <c r="G17" s="269"/>
      <c r="H17" s="119">
        <v>0</v>
      </c>
      <c r="I17" s="114">
        <v>0</v>
      </c>
      <c r="J17" s="123" t="e">
        <f t="shared" si="4"/>
        <v>#DIV/0!</v>
      </c>
      <c r="K17" s="268" t="s">
        <v>6</v>
      </c>
      <c r="L17" s="269"/>
      <c r="M17" s="54">
        <f t="shared" si="5"/>
        <v>19920</v>
      </c>
      <c r="N17" s="121">
        <f>J5+M17</f>
        <v>159718</v>
      </c>
    </row>
    <row r="18" spans="1:14" ht="13.5" thickBot="1" x14ac:dyDescent="0.25">
      <c r="A18" s="273" t="s">
        <v>69</v>
      </c>
      <c r="B18" s="274"/>
      <c r="C18" s="57">
        <f>SUM(C11:C17)</f>
        <v>5015994</v>
      </c>
      <c r="D18" s="57">
        <f>SUM(D11:D17)</f>
        <v>2706244</v>
      </c>
      <c r="E18" s="123">
        <f t="shared" si="3"/>
        <v>0.53952297391105331</v>
      </c>
      <c r="F18" s="273" t="s">
        <v>74</v>
      </c>
      <c r="G18" s="274"/>
      <c r="H18" s="57">
        <f>SUM(H11:H17)</f>
        <v>5114497</v>
      </c>
      <c r="I18" s="57">
        <f>SUM(I11:I17)</f>
        <v>1860345</v>
      </c>
      <c r="J18" s="123">
        <f t="shared" si="4"/>
        <v>0.36373958182006949</v>
      </c>
      <c r="K18" s="273" t="s">
        <v>35</v>
      </c>
      <c r="L18" s="274"/>
      <c r="M18" s="54">
        <f t="shared" si="5"/>
        <v>845899</v>
      </c>
      <c r="N18" s="124">
        <f>SUM(N11:N17)</f>
        <v>4403691</v>
      </c>
    </row>
    <row r="19" spans="1:14" ht="15" customHeight="1" x14ac:dyDescent="0.2">
      <c r="A19" s="278" t="s">
        <v>79</v>
      </c>
      <c r="B19" s="279"/>
      <c r="C19" s="116" t="s">
        <v>20</v>
      </c>
      <c r="D19" s="116" t="s">
        <v>19</v>
      </c>
      <c r="E19" s="89"/>
      <c r="F19" s="278" t="s">
        <v>80</v>
      </c>
      <c r="G19" s="279"/>
      <c r="H19" s="89"/>
      <c r="I19" s="278" t="s">
        <v>81</v>
      </c>
      <c r="J19" s="279"/>
      <c r="K19" s="89"/>
      <c r="L19" s="280" t="s">
        <v>88</v>
      </c>
      <c r="M19" s="281"/>
      <c r="N19" s="282"/>
    </row>
    <row r="20" spans="1:14" x14ac:dyDescent="0.2">
      <c r="A20" s="268" t="s">
        <v>12</v>
      </c>
      <c r="B20" s="269"/>
      <c r="C20" s="54">
        <v>297678</v>
      </c>
      <c r="D20" s="54">
        <v>369769</v>
      </c>
      <c r="E20" s="56">
        <f>C20-D20</f>
        <v>-72091</v>
      </c>
      <c r="F20" s="268" t="s">
        <v>22</v>
      </c>
      <c r="G20" s="269"/>
      <c r="H20" s="66">
        <v>2.02</v>
      </c>
      <c r="I20" s="268" t="s">
        <v>82</v>
      </c>
      <c r="J20" s="269"/>
      <c r="K20" s="56">
        <v>112638</v>
      </c>
      <c r="L20" s="99">
        <v>40359</v>
      </c>
      <c r="M20" s="96" t="s">
        <v>39</v>
      </c>
      <c r="N20" s="100">
        <f>K5</f>
        <v>3557792</v>
      </c>
    </row>
    <row r="21" spans="1:14" x14ac:dyDescent="0.2">
      <c r="A21" s="268" t="s">
        <v>13</v>
      </c>
      <c r="B21" s="269"/>
      <c r="C21" s="54">
        <v>4263</v>
      </c>
      <c r="D21" s="54">
        <v>23164</v>
      </c>
      <c r="E21" s="56">
        <f t="shared" ref="E21:E27" si="6">C21-D21</f>
        <v>-18901</v>
      </c>
      <c r="F21" s="268" t="s">
        <v>23</v>
      </c>
      <c r="G21" s="269"/>
      <c r="H21" s="56">
        <v>7177</v>
      </c>
      <c r="I21" s="268" t="s">
        <v>22</v>
      </c>
      <c r="J21" s="269"/>
      <c r="K21" s="111">
        <v>1.4999999999999999E-2</v>
      </c>
      <c r="L21" s="92" t="s">
        <v>92</v>
      </c>
      <c r="M21" s="96" t="s">
        <v>39</v>
      </c>
      <c r="N21" s="100">
        <f>M18</f>
        <v>845899</v>
      </c>
    </row>
    <row r="22" spans="1:14" ht="13.5" thickBot="1" x14ac:dyDescent="0.25">
      <c r="A22" s="268" t="s">
        <v>14</v>
      </c>
      <c r="B22" s="269"/>
      <c r="C22" s="54">
        <v>522</v>
      </c>
      <c r="D22" s="54">
        <v>35759</v>
      </c>
      <c r="E22" s="56">
        <f t="shared" si="6"/>
        <v>-35237</v>
      </c>
      <c r="F22" s="273" t="s">
        <v>24</v>
      </c>
      <c r="G22" s="274"/>
      <c r="H22" s="60">
        <v>27337</v>
      </c>
      <c r="I22" s="268" t="s">
        <v>83</v>
      </c>
      <c r="J22" s="269"/>
      <c r="K22" s="66">
        <v>143.13</v>
      </c>
      <c r="L22" s="92" t="s">
        <v>85</v>
      </c>
      <c r="M22" s="96" t="s">
        <v>39</v>
      </c>
      <c r="N22" s="100">
        <f>N20+N21</f>
        <v>4403691</v>
      </c>
    </row>
    <row r="23" spans="1:14" ht="13.5" thickBot="1" x14ac:dyDescent="0.25">
      <c r="A23" s="268" t="s">
        <v>3</v>
      </c>
      <c r="B23" s="269"/>
      <c r="C23" s="54">
        <v>863</v>
      </c>
      <c r="D23" s="54">
        <v>15749</v>
      </c>
      <c r="E23" s="56">
        <f t="shared" si="6"/>
        <v>-14886</v>
      </c>
      <c r="I23" s="273" t="s">
        <v>32</v>
      </c>
      <c r="J23" s="274"/>
      <c r="K23" s="60">
        <v>112494</v>
      </c>
      <c r="L23" s="94"/>
      <c r="M23" s="101"/>
      <c r="N23" s="102"/>
    </row>
    <row r="24" spans="1:14" x14ac:dyDescent="0.2">
      <c r="A24" s="268" t="s">
        <v>15</v>
      </c>
      <c r="B24" s="269"/>
      <c r="C24" s="54">
        <v>982</v>
      </c>
      <c r="D24" s="114">
        <v>0</v>
      </c>
      <c r="E24" s="56">
        <f t="shared" si="6"/>
        <v>982</v>
      </c>
    </row>
    <row r="25" spans="1:14" x14ac:dyDescent="0.2">
      <c r="A25" s="268" t="s">
        <v>5</v>
      </c>
      <c r="B25" s="269"/>
      <c r="C25" s="54">
        <v>577</v>
      </c>
      <c r="D25" s="54">
        <v>66292</v>
      </c>
      <c r="E25" s="56">
        <f t="shared" si="6"/>
        <v>-65715</v>
      </c>
    </row>
    <row r="26" spans="1:14" x14ac:dyDescent="0.2">
      <c r="A26" s="268" t="s">
        <v>6</v>
      </c>
      <c r="B26" s="269"/>
      <c r="C26" s="54">
        <v>310</v>
      </c>
      <c r="D26" s="114">
        <v>0</v>
      </c>
      <c r="E26" s="56">
        <f t="shared" si="6"/>
        <v>310</v>
      </c>
    </row>
    <row r="27" spans="1:14" ht="13.5" thickBot="1" x14ac:dyDescent="0.25">
      <c r="A27" s="273" t="s">
        <v>18</v>
      </c>
      <c r="B27" s="274"/>
      <c r="C27" s="120">
        <f>SUM(C20:C26)</f>
        <v>305195</v>
      </c>
      <c r="D27" s="57">
        <f>SUM(D20:D26)</f>
        <v>510733</v>
      </c>
      <c r="E27" s="60">
        <f t="shared" si="6"/>
        <v>-205538</v>
      </c>
      <c r="H27" s="85"/>
    </row>
    <row r="28" spans="1:14" ht="12.75" customHeight="1" x14ac:dyDescent="0.2">
      <c r="J28" s="113"/>
    </row>
    <row r="30" spans="1:14" x14ac:dyDescent="0.2">
      <c r="B30" s="85"/>
    </row>
  </sheetData>
  <mergeCells count="55">
    <mergeCell ref="K10:L10"/>
    <mergeCell ref="A1:D1"/>
    <mergeCell ref="A2:C2"/>
    <mergeCell ref="A3:C3"/>
    <mergeCell ref="A4:C4"/>
    <mergeCell ref="A5:C5"/>
    <mergeCell ref="A6:C6"/>
    <mergeCell ref="A7:C7"/>
    <mergeCell ref="A8:C8"/>
    <mergeCell ref="A9:C9"/>
    <mergeCell ref="A10:B10"/>
    <mergeCell ref="F10:G10"/>
    <mergeCell ref="A11:B11"/>
    <mergeCell ref="F11:G11"/>
    <mergeCell ref="K11:L11"/>
    <mergeCell ref="A12:B12"/>
    <mergeCell ref="F12:G12"/>
    <mergeCell ref="K12:L12"/>
    <mergeCell ref="A13:B13"/>
    <mergeCell ref="F13:G13"/>
    <mergeCell ref="K13:L13"/>
    <mergeCell ref="A14:B14"/>
    <mergeCell ref="F14:G14"/>
    <mergeCell ref="K14:L14"/>
    <mergeCell ref="A15:B15"/>
    <mergeCell ref="F15:G15"/>
    <mergeCell ref="K15:L15"/>
    <mergeCell ref="A16:B16"/>
    <mergeCell ref="F16:G16"/>
    <mergeCell ref="K16:L16"/>
    <mergeCell ref="A17:B17"/>
    <mergeCell ref="F17:G17"/>
    <mergeCell ref="K17:L17"/>
    <mergeCell ref="A18:B18"/>
    <mergeCell ref="F18:G18"/>
    <mergeCell ref="K18:L18"/>
    <mergeCell ref="A19:B19"/>
    <mergeCell ref="F19:G19"/>
    <mergeCell ref="I19:J19"/>
    <mergeCell ref="L19:N19"/>
    <mergeCell ref="A20:B20"/>
    <mergeCell ref="F20:G20"/>
    <mergeCell ref="I20:J20"/>
    <mergeCell ref="A27:B27"/>
    <mergeCell ref="A21:B21"/>
    <mergeCell ref="F21:G21"/>
    <mergeCell ref="I21:J21"/>
    <mergeCell ref="A22:B22"/>
    <mergeCell ref="F22:G22"/>
    <mergeCell ref="I22:J22"/>
    <mergeCell ref="A23:B23"/>
    <mergeCell ref="I23:J23"/>
    <mergeCell ref="A24:B24"/>
    <mergeCell ref="A25:B25"/>
    <mergeCell ref="A26:B26"/>
  </mergeCells>
  <conditionalFormatting sqref="E11:E12 E14:E18">
    <cfRule type="cellIs" dxfId="44" priority="3" operator="lessThan">
      <formula>$N$4</formula>
    </cfRule>
  </conditionalFormatting>
  <conditionalFormatting sqref="J15 J17">
    <cfRule type="cellIs" dxfId="43" priority="2" operator="greaterThan">
      <formula>$N$4</formula>
    </cfRule>
  </conditionalFormatting>
  <conditionalFormatting sqref="M17 M15">
    <cfRule type="cellIs" dxfId="42" priority="1" operator="lessThan">
      <formula>0</formula>
    </cfRule>
  </conditionalFormatting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Jan 2010</vt:lpstr>
      <vt:lpstr>Feb 2010</vt:lpstr>
      <vt:lpstr>Mar 2010</vt:lpstr>
      <vt:lpstr>April 2010</vt:lpstr>
      <vt:lpstr>May 2010</vt:lpstr>
      <vt:lpstr>June 2010</vt:lpstr>
      <vt:lpstr>Aug 2010</vt:lpstr>
      <vt:lpstr>Sept 2010</vt:lpstr>
      <vt:lpstr>Oct 2010</vt:lpstr>
      <vt:lpstr>Nov 2010</vt:lpstr>
      <vt:lpstr>Dec 2010</vt:lpstr>
      <vt:lpstr>Jan 2011</vt:lpstr>
      <vt:lpstr>Feb 2011</vt:lpstr>
      <vt:lpstr>Mar 2011</vt:lpstr>
      <vt:lpstr>April 2011</vt:lpstr>
      <vt:lpstr>May 2011</vt:lpstr>
      <vt:lpstr>Sept 2011</vt:lpstr>
      <vt:lpstr>Oct 2011</vt:lpstr>
      <vt:lpstr>Nov 2011</vt:lpstr>
      <vt:lpstr>Dec 2011</vt:lpstr>
      <vt:lpstr>Jan 2012</vt:lpstr>
      <vt:lpstr>Feb 2012</vt:lpstr>
      <vt:lpstr>March 2012</vt:lpstr>
      <vt:lpstr>April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Kerr</dc:creator>
  <cp:lastModifiedBy>southeastern</cp:lastModifiedBy>
  <cp:lastPrinted>2012-04-17T18:03:35Z</cp:lastPrinted>
  <dcterms:created xsi:type="dcterms:W3CDTF">2010-01-05T13:35:34Z</dcterms:created>
  <dcterms:modified xsi:type="dcterms:W3CDTF">2012-05-23T22:48:25Z</dcterms:modified>
</cp:coreProperties>
</file>